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9120" tabRatio="725"/>
  </bookViews>
  <sheets>
    <sheet name="예산서" sheetId="7" r:id="rId1"/>
    <sheet name="결산서" sheetId="4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150" i="41"/>
  <c r="F150" s="1"/>
  <c r="D150"/>
  <c r="E149"/>
  <c r="D149"/>
  <c r="F149" s="1"/>
  <c r="G146"/>
  <c r="E146"/>
  <c r="D146"/>
  <c r="E145"/>
  <c r="F145" s="1"/>
  <c r="D145"/>
  <c r="E144"/>
  <c r="D144"/>
  <c r="G144" s="1"/>
  <c r="G143"/>
  <c r="E143"/>
  <c r="D143"/>
  <c r="G142"/>
  <c r="E142"/>
  <c r="D142"/>
  <c r="E141"/>
  <c r="D141"/>
  <c r="G141" s="1"/>
  <c r="E140"/>
  <c r="D140"/>
  <c r="G140" s="1"/>
  <c r="E139"/>
  <c r="G139" s="1"/>
  <c r="D139"/>
  <c r="G138"/>
  <c r="E138"/>
  <c r="D138"/>
  <c r="E137"/>
  <c r="D137"/>
  <c r="G137" s="1"/>
  <c r="E136"/>
  <c r="D136"/>
  <c r="G136" s="1"/>
  <c r="E135"/>
  <c r="G135" s="1"/>
  <c r="D135"/>
  <c r="G134"/>
  <c r="E134"/>
  <c r="D134"/>
  <c r="E133"/>
  <c r="E132" s="1"/>
  <c r="D133"/>
  <c r="G133" s="1"/>
  <c r="D132"/>
  <c r="G132" s="1"/>
  <c r="G131"/>
  <c r="E131"/>
  <c r="D131"/>
  <c r="E130"/>
  <c r="E129" s="1"/>
  <c r="D130"/>
  <c r="G130" s="1"/>
  <c r="D129"/>
  <c r="E128"/>
  <c r="D128"/>
  <c r="G128" s="1"/>
  <c r="G127"/>
  <c r="E127"/>
  <c r="D127"/>
  <c r="E126"/>
  <c r="D126"/>
  <c r="G126" s="1"/>
  <c r="E125"/>
  <c r="D125"/>
  <c r="G125" s="1"/>
  <c r="E122"/>
  <c r="D122"/>
  <c r="F122" s="1"/>
  <c r="F121"/>
  <c r="E121"/>
  <c r="D121"/>
  <c r="E120"/>
  <c r="D120"/>
  <c r="G120" s="1"/>
  <c r="E119"/>
  <c r="F119" s="1"/>
  <c r="D119"/>
  <c r="E118"/>
  <c r="D118"/>
  <c r="G118" s="1"/>
  <c r="E117"/>
  <c r="E116" s="1"/>
  <c r="D117"/>
  <c r="D116" s="1"/>
  <c r="G116" s="1"/>
  <c r="G115"/>
  <c r="E115"/>
  <c r="D115"/>
  <c r="E114"/>
  <c r="E113" s="1"/>
  <c r="D114"/>
  <c r="G114" s="1"/>
  <c r="D113"/>
  <c r="E112"/>
  <c r="D112"/>
  <c r="G112" s="1"/>
  <c r="E111"/>
  <c r="E110" s="1"/>
  <c r="D111"/>
  <c r="D110"/>
  <c r="E109"/>
  <c r="D109"/>
  <c r="G109" s="1"/>
  <c r="E108"/>
  <c r="F108" s="1"/>
  <c r="D108"/>
  <c r="E107"/>
  <c r="F107" s="1"/>
  <c r="D107"/>
  <c r="G106"/>
  <c r="E106"/>
  <c r="D106"/>
  <c r="G105"/>
  <c r="E105"/>
  <c r="D105"/>
  <c r="E104"/>
  <c r="F104" s="1"/>
  <c r="D104"/>
  <c r="E103"/>
  <c r="D103"/>
  <c r="G103" s="1"/>
  <c r="F102"/>
  <c r="E102"/>
  <c r="D102"/>
  <c r="D101" s="1"/>
  <c r="E101"/>
  <c r="E100"/>
  <c r="D100"/>
  <c r="F99"/>
  <c r="E99"/>
  <c r="D99"/>
  <c r="E98"/>
  <c r="G98" s="1"/>
  <c r="D98"/>
  <c r="E97"/>
  <c r="D97"/>
  <c r="F96"/>
  <c r="E96"/>
  <c r="D96"/>
  <c r="E95"/>
  <c r="G95" s="1"/>
  <c r="D95"/>
  <c r="E92"/>
  <c r="F92" s="1"/>
  <c r="D92"/>
  <c r="E91"/>
  <c r="D91"/>
  <c r="G91" s="1"/>
  <c r="F90"/>
  <c r="E90"/>
  <c r="D90"/>
  <c r="E89"/>
  <c r="F89" s="1"/>
  <c r="D89"/>
  <c r="E88"/>
  <c r="F88" s="1"/>
  <c r="D88"/>
  <c r="E86"/>
  <c r="D86"/>
  <c r="E85"/>
  <c r="D85"/>
  <c r="E84"/>
  <c r="D84"/>
  <c r="E83"/>
  <c r="D83"/>
  <c r="G83" s="1"/>
  <c r="E82"/>
  <c r="D82"/>
  <c r="G82" s="1"/>
  <c r="F81"/>
  <c r="E81"/>
  <c r="D81"/>
  <c r="E80"/>
  <c r="E78" s="1"/>
  <c r="D80"/>
  <c r="E79"/>
  <c r="D79"/>
  <c r="D78" s="1"/>
  <c r="E77"/>
  <c r="F77" s="1"/>
  <c r="D77"/>
  <c r="E76"/>
  <c r="F76" s="1"/>
  <c r="D76"/>
  <c r="E75"/>
  <c r="D75"/>
  <c r="G75" s="1"/>
  <c r="G74"/>
  <c r="E74"/>
  <c r="D74"/>
  <c r="E73"/>
  <c r="D73"/>
  <c r="G73" s="1"/>
  <c r="E72"/>
  <c r="D72"/>
  <c r="G72" s="1"/>
  <c r="E71"/>
  <c r="D71"/>
  <c r="G71" s="1"/>
  <c r="E70"/>
  <c r="D70"/>
  <c r="G70" s="1"/>
  <c r="E69"/>
  <c r="F69" s="1"/>
  <c r="D69"/>
  <c r="E68"/>
  <c r="D68"/>
  <c r="G68" s="1"/>
  <c r="E67"/>
  <c r="E66" s="1"/>
  <c r="D67"/>
  <c r="D66" s="1"/>
  <c r="E60"/>
  <c r="F60" s="1"/>
  <c r="D60"/>
  <c r="E59"/>
  <c r="D59"/>
  <c r="E56"/>
  <c r="D56"/>
  <c r="G56" s="1"/>
  <c r="E55"/>
  <c r="D55"/>
  <c r="E54"/>
  <c r="E53" s="1"/>
  <c r="E52" s="1"/>
  <c r="D54"/>
  <c r="D53" s="1"/>
  <c r="D52" s="1"/>
  <c r="E51"/>
  <c r="F51" s="1"/>
  <c r="D51"/>
  <c r="E50"/>
  <c r="D50"/>
  <c r="G50" s="1"/>
  <c r="F49"/>
  <c r="E49"/>
  <c r="D49"/>
  <c r="E48"/>
  <c r="E47" s="1"/>
  <c r="F47" s="1"/>
  <c r="D48"/>
  <c r="D47"/>
  <c r="G46"/>
  <c r="E46"/>
  <c r="D46"/>
  <c r="F45"/>
  <c r="E45"/>
  <c r="D45"/>
  <c r="E44"/>
  <c r="D44"/>
  <c r="G44" s="1"/>
  <c r="E43"/>
  <c r="D43"/>
  <c r="E42"/>
  <c r="F42" s="1"/>
  <c r="D42"/>
  <c r="E41"/>
  <c r="E39" s="1"/>
  <c r="D41"/>
  <c r="G41" s="1"/>
  <c r="E40"/>
  <c r="F40" s="1"/>
  <c r="D40"/>
  <c r="D39" s="1"/>
  <c r="G39" s="1"/>
  <c r="E38"/>
  <c r="D38"/>
  <c r="G38" s="1"/>
  <c r="E37"/>
  <c r="D37"/>
  <c r="G37" s="1"/>
  <c r="E36"/>
  <c r="D36"/>
  <c r="G36" s="1"/>
  <c r="E35"/>
  <c r="E34" s="1"/>
  <c r="D35"/>
  <c r="D34"/>
  <c r="E30"/>
  <c r="D30"/>
  <c r="E29"/>
  <c r="F29" s="1"/>
  <c r="D29"/>
  <c r="D28" s="1"/>
  <c r="F27"/>
  <c r="E27"/>
  <c r="D27"/>
  <c r="E26"/>
  <c r="F26" s="1"/>
  <c r="D26"/>
  <c r="E25"/>
  <c r="F25" s="1"/>
  <c r="D25"/>
  <c r="D24" s="1"/>
  <c r="D22" s="1"/>
  <c r="E23"/>
  <c r="F23" s="1"/>
  <c r="D23"/>
  <c r="E21"/>
  <c r="D21"/>
  <c r="G21" s="1"/>
  <c r="G20"/>
  <c r="E20"/>
  <c r="D20"/>
  <c r="E19"/>
  <c r="G19" s="1"/>
  <c r="D19"/>
  <c r="E18"/>
  <c r="D18"/>
  <c r="G18" s="1"/>
  <c r="E17"/>
  <c r="F17" s="1"/>
  <c r="D17"/>
  <c r="G16"/>
  <c r="E16"/>
  <c r="D16"/>
  <c r="E15"/>
  <c r="F15" s="1"/>
  <c r="D15"/>
  <c r="D14"/>
  <c r="E13"/>
  <c r="F13" s="1"/>
  <c r="D13"/>
  <c r="F12"/>
  <c r="E12"/>
  <c r="D12"/>
  <c r="E11"/>
  <c r="G11" s="1"/>
  <c r="D11"/>
  <c r="E10"/>
  <c r="F10" s="1"/>
  <c r="D10"/>
  <c r="E9"/>
  <c r="E8" s="1"/>
  <c r="D9"/>
  <c r="D8" s="1"/>
  <c r="E7"/>
  <c r="F7" s="1"/>
  <c r="D7"/>
  <c r="E6"/>
  <c r="D6"/>
  <c r="D5" s="1"/>
  <c r="B25" i="7"/>
  <c r="B28"/>
  <c r="F43"/>
  <c r="F44"/>
  <c r="F36"/>
  <c r="F37"/>
  <c r="F38"/>
  <c r="F39"/>
  <c r="F40"/>
  <c r="F41"/>
  <c r="F35"/>
  <c r="F32"/>
  <c r="F28"/>
  <c r="F26"/>
  <c r="F27"/>
  <c r="F25"/>
  <c r="F23"/>
  <c r="F22"/>
  <c r="F21"/>
  <c r="F17"/>
  <c r="F15"/>
  <c r="F13"/>
  <c r="F12"/>
  <c r="F11"/>
  <c r="F8"/>
  <c r="F5"/>
  <c r="B41"/>
  <c r="B45"/>
  <c r="B39"/>
  <c r="B37"/>
  <c r="B35"/>
  <c r="B33"/>
  <c r="B31"/>
  <c r="D18"/>
  <c r="B17" s="1"/>
  <c r="B9"/>
  <c r="F42"/>
  <c r="F56" s="1"/>
  <c r="B5"/>
  <c r="E33" i="41" l="1"/>
  <c r="E65"/>
  <c r="G110"/>
  <c r="D65"/>
  <c r="D147" s="1"/>
  <c r="D151" s="1"/>
  <c r="G66"/>
  <c r="E5"/>
  <c r="D33"/>
  <c r="G33" s="1"/>
  <c r="G101"/>
  <c r="D87"/>
  <c r="D57"/>
  <c r="D61" s="1"/>
  <c r="G8"/>
  <c r="G52"/>
  <c r="F78"/>
  <c r="G113"/>
  <c r="G129"/>
  <c r="F80"/>
  <c r="G9"/>
  <c r="E24"/>
  <c r="E28"/>
  <c r="F28" s="1"/>
  <c r="G34"/>
  <c r="G117"/>
  <c r="G6"/>
  <c r="G67"/>
  <c r="E14"/>
  <c r="F14" s="1"/>
  <c r="E87"/>
  <c r="F87" s="1"/>
  <c r="B56" i="7"/>
  <c r="E22" i="41" l="1"/>
  <c r="F22" s="1"/>
  <c r="F24"/>
  <c r="E57"/>
  <c r="E61" s="1"/>
  <c r="F61" s="1"/>
  <c r="F5"/>
  <c r="E147"/>
  <c r="F65"/>
  <c r="E151" l="1"/>
  <c r="F151" s="1"/>
  <c r="F147"/>
</calcChain>
</file>

<file path=xl/sharedStrings.xml><?xml version="1.0" encoding="utf-8"?>
<sst xmlns="http://schemas.openxmlformats.org/spreadsheetml/2006/main" count="372" uniqueCount="273">
  <si>
    <t>과       목</t>
    <phoneticPr fontId="2" type="noConversion"/>
  </si>
  <si>
    <t>공   인   료</t>
    <phoneticPr fontId="2" type="noConversion"/>
  </si>
  <si>
    <t>세          입</t>
    <phoneticPr fontId="7" type="noConversion"/>
  </si>
  <si>
    <t>세          출</t>
    <phoneticPr fontId="7" type="noConversion"/>
  </si>
  <si>
    <t>금     액</t>
    <phoneticPr fontId="7" type="noConversion"/>
  </si>
  <si>
    <t>적    요</t>
    <phoneticPr fontId="7" type="noConversion"/>
  </si>
  <si>
    <t>과     목</t>
    <phoneticPr fontId="2" type="noConversion"/>
  </si>
  <si>
    <t>금   액</t>
    <phoneticPr fontId="7" type="noConversion"/>
  </si>
  <si>
    <t>국제기타사업</t>
    <phoneticPr fontId="7" type="noConversion"/>
  </si>
  <si>
    <t>국내대회</t>
    <phoneticPr fontId="7" type="noConversion"/>
  </si>
  <si>
    <t>국제대회</t>
    <phoneticPr fontId="7" type="noConversion"/>
  </si>
  <si>
    <t>국내기타</t>
    <phoneticPr fontId="7" type="noConversion"/>
  </si>
  <si>
    <t>국제기타</t>
    <phoneticPr fontId="7" type="noConversion"/>
  </si>
  <si>
    <t>대회유치금</t>
    <phoneticPr fontId="2" type="noConversion"/>
  </si>
  <si>
    <t>계</t>
    <phoneticPr fontId="7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</si>
  <si>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</si>
  <si>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</si>
  <si>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</si>
  <si>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연맹체대회지원</t>
    <phoneticPr fontId="2" type="noConversion"/>
  </si>
  <si>
    <t>국내기타사업</t>
    <phoneticPr fontId="2" type="noConversion"/>
  </si>
  <si>
    <t>전무이사업무비</t>
    <phoneticPr fontId="2" type="noConversion"/>
  </si>
  <si>
    <t>사무교통비</t>
    <phoneticPr fontId="2" type="noConversion"/>
  </si>
  <si>
    <t>경조사비</t>
    <phoneticPr fontId="2" type="noConversion"/>
  </si>
  <si>
    <t>복리후생비</t>
    <phoneticPr fontId="2" type="noConversion"/>
  </si>
  <si>
    <t>교육비</t>
    <phoneticPr fontId="2" type="noConversion"/>
  </si>
  <si>
    <t>섭외비</t>
    <phoneticPr fontId="2" type="noConversion"/>
  </si>
  <si>
    <t>홍보비</t>
    <phoneticPr fontId="2" type="noConversion"/>
  </si>
  <si>
    <t>포상비</t>
    <phoneticPr fontId="2" type="noConversion"/>
  </si>
  <si>
    <t>회의비</t>
    <phoneticPr fontId="2" type="noConversion"/>
  </si>
  <si>
    <t>경기력향상비</t>
    <phoneticPr fontId="2" type="noConversion"/>
  </si>
  <si>
    <t>수   선   비</t>
    <phoneticPr fontId="2" type="noConversion"/>
  </si>
  <si>
    <t>이 자 수 입</t>
    <phoneticPr fontId="2" type="noConversion"/>
  </si>
  <si>
    <t>이 자 반 납</t>
    <phoneticPr fontId="2" type="noConversion"/>
  </si>
  <si>
    <t>국제관계개선비</t>
    <phoneticPr fontId="2" type="noConversion"/>
  </si>
  <si>
    <t>저 변 확 대 비</t>
    <phoneticPr fontId="2" type="noConversion"/>
  </si>
  <si>
    <t xml:space="preserve">국  제  대  회  </t>
    <phoneticPr fontId="7" type="noConversion"/>
  </si>
  <si>
    <t>국  내  대  회</t>
    <phoneticPr fontId="7" type="noConversion"/>
  </si>
  <si>
    <t>행 정 비 보조</t>
    <phoneticPr fontId="7" type="noConversion"/>
  </si>
  <si>
    <t>인 건 비 보조</t>
    <phoneticPr fontId="7" type="noConversion"/>
  </si>
  <si>
    <t>현  금  이  월</t>
    <phoneticPr fontId="7" type="noConversion"/>
  </si>
  <si>
    <t>선급 법 인 세</t>
    <phoneticPr fontId="2" type="noConversion"/>
  </si>
  <si>
    <t>국 내 사 업</t>
    <phoneticPr fontId="7" type="noConversion"/>
  </si>
  <si>
    <t xml:space="preserve">국 제 사 업 </t>
    <phoneticPr fontId="7" type="noConversion"/>
  </si>
  <si>
    <t>이자반납</t>
    <phoneticPr fontId="2" type="noConversion"/>
  </si>
  <si>
    <t>공익적립금</t>
    <phoneticPr fontId="7" type="noConversion"/>
  </si>
  <si>
    <t>유형자산(비품)</t>
    <phoneticPr fontId="2" type="noConversion"/>
  </si>
  <si>
    <t>유형자산 감가상각</t>
    <phoneticPr fontId="2" type="noConversion"/>
  </si>
  <si>
    <t>(전기이월금)</t>
    <phoneticPr fontId="2" type="noConversion"/>
  </si>
  <si>
    <t>(차기이월금)</t>
    <phoneticPr fontId="2" type="noConversion"/>
  </si>
  <si>
    <t>미 수  수  익</t>
    <phoneticPr fontId="2" type="noConversion"/>
  </si>
  <si>
    <t>선 급  비  용</t>
    <phoneticPr fontId="2" type="noConversion"/>
  </si>
  <si>
    <t>감가 상 각 비</t>
    <phoneticPr fontId="2" type="noConversion"/>
  </si>
  <si>
    <t>자          산</t>
    <phoneticPr fontId="7" type="noConversion"/>
  </si>
  <si>
    <t>자            산</t>
    <phoneticPr fontId="2" type="noConversion"/>
  </si>
  <si>
    <t>유동자산 선급법인세</t>
    <phoneticPr fontId="2" type="noConversion"/>
  </si>
  <si>
    <t xml:space="preserve">              미 수 수 익</t>
    <phoneticPr fontId="2" type="noConversion"/>
  </si>
  <si>
    <t>유형자산  비         품</t>
    <phoneticPr fontId="2" type="noConversion"/>
  </si>
  <si>
    <t>퇴 직 급 여</t>
    <phoneticPr fontId="2" type="noConversion"/>
  </si>
  <si>
    <t>퇴  직  급  여</t>
    <phoneticPr fontId="2" type="noConversion"/>
  </si>
  <si>
    <t>도서인쇄비</t>
    <phoneticPr fontId="2" type="noConversion"/>
  </si>
  <si>
    <t>사무용품비</t>
    <phoneticPr fontId="2" type="noConversion"/>
  </si>
  <si>
    <t>운   반   비</t>
    <phoneticPr fontId="2" type="noConversion"/>
  </si>
  <si>
    <t>통   신   비</t>
    <phoneticPr fontId="2" type="noConversion"/>
  </si>
  <si>
    <t>지급수수료</t>
    <phoneticPr fontId="2" type="noConversion"/>
  </si>
  <si>
    <t>사회보험부담금</t>
    <phoneticPr fontId="2" type="noConversion"/>
  </si>
  <si>
    <t>법인과실금</t>
    <phoneticPr fontId="2" type="noConversion"/>
  </si>
  <si>
    <t>보   험   료</t>
    <phoneticPr fontId="2" type="noConversion"/>
  </si>
  <si>
    <t>재정과실금</t>
    <phoneticPr fontId="2" type="noConversion"/>
  </si>
  <si>
    <t>개인기부금</t>
    <phoneticPr fontId="2" type="noConversion"/>
  </si>
  <si>
    <t>협찬사후원금</t>
    <phoneticPr fontId="2" type="noConversion"/>
  </si>
  <si>
    <t>공   인   료</t>
    <phoneticPr fontId="2" type="noConversion"/>
  </si>
  <si>
    <t>국가대표후원금</t>
    <phoneticPr fontId="2" type="noConversion"/>
  </si>
  <si>
    <t>스포츠토토후원금</t>
    <phoneticPr fontId="2" type="noConversion"/>
  </si>
  <si>
    <t>증명서발급수수료</t>
    <phoneticPr fontId="2" type="noConversion"/>
  </si>
  <si>
    <t>비영리전환사업</t>
    <phoneticPr fontId="2" type="noConversion"/>
  </si>
  <si>
    <t>영리사업수익금</t>
    <phoneticPr fontId="2" type="noConversion"/>
  </si>
  <si>
    <t>국제대회참가팀경비</t>
    <phoneticPr fontId="2" type="noConversion"/>
  </si>
  <si>
    <t>소모품비</t>
    <phoneticPr fontId="2" type="noConversion"/>
  </si>
  <si>
    <t>기관운영잡비</t>
    <phoneticPr fontId="2" type="noConversion"/>
  </si>
  <si>
    <t>여비교통비</t>
    <phoneticPr fontId="2" type="noConversion"/>
  </si>
  <si>
    <t>업무추진비</t>
    <phoneticPr fontId="2" type="noConversion"/>
  </si>
  <si>
    <t>광고선전비</t>
    <phoneticPr fontId="2" type="noConversion"/>
  </si>
  <si>
    <t>교육훈련비</t>
    <phoneticPr fontId="2" type="noConversion"/>
  </si>
  <si>
    <t>회   의   비</t>
    <phoneticPr fontId="2" type="noConversion"/>
  </si>
  <si>
    <t>경 조 사 비</t>
    <phoneticPr fontId="2" type="noConversion"/>
  </si>
  <si>
    <t>포   상   비</t>
    <phoneticPr fontId="2" type="noConversion"/>
  </si>
  <si>
    <t>산하연맹체후원금</t>
    <phoneticPr fontId="2" type="noConversion"/>
  </si>
  <si>
    <t>보  조  금</t>
    <phoneticPr fontId="2" type="noConversion"/>
  </si>
  <si>
    <t>급          여</t>
    <phoneticPr fontId="2" type="noConversion"/>
  </si>
  <si>
    <t>퇴직급여</t>
    <phoneticPr fontId="2" type="noConversion"/>
  </si>
  <si>
    <t>통신비</t>
    <phoneticPr fontId="2" type="noConversion"/>
  </si>
  <si>
    <t>운반비</t>
    <phoneticPr fontId="2" type="noConversion"/>
  </si>
  <si>
    <t>국고보조금</t>
    <phoneticPr fontId="7" type="noConversion"/>
  </si>
  <si>
    <t>기금보조금</t>
    <phoneticPr fontId="7" type="noConversion"/>
  </si>
  <si>
    <t>급            여</t>
    <phoneticPr fontId="7" type="noConversion"/>
  </si>
  <si>
    <t>찬조금</t>
    <phoneticPr fontId="7" type="noConversion"/>
  </si>
  <si>
    <t xml:space="preserve">         임 원 찬 조</t>
    <phoneticPr fontId="2" type="noConversion"/>
  </si>
  <si>
    <t xml:space="preserve">         일 반 찬 조</t>
    <phoneticPr fontId="7" type="noConversion"/>
  </si>
  <si>
    <t xml:space="preserve">         부회장찬조</t>
    <phoneticPr fontId="7" type="noConversion"/>
  </si>
  <si>
    <t xml:space="preserve">         회 장 찬 조</t>
    <phoneticPr fontId="7" type="noConversion"/>
  </si>
  <si>
    <t>대회유치금</t>
    <phoneticPr fontId="2" type="noConversion"/>
  </si>
  <si>
    <t>증명서발급</t>
    <phoneticPr fontId="2" type="noConversion"/>
  </si>
  <si>
    <t>수 수 료</t>
    <phoneticPr fontId="2" type="noConversion"/>
  </si>
  <si>
    <t>여비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</si>
  <si>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</si>
  <si>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</si>
  <si>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</si>
  <si>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</si>
  <si>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기술홍보비</t>
    <phoneticPr fontId="2" type="noConversion"/>
  </si>
  <si>
    <t>도서비</t>
    <phoneticPr fontId="2" type="noConversion"/>
  </si>
  <si>
    <t>인쇄비</t>
    <phoneticPr fontId="2" type="noConversion"/>
  </si>
  <si>
    <t>비품</t>
    <phoneticPr fontId="2" type="noConversion"/>
  </si>
  <si>
    <t>임   차  료</t>
    <phoneticPr fontId="2" type="noConversion"/>
  </si>
  <si>
    <t>임차료</t>
    <phoneticPr fontId="2" type="noConversion"/>
  </si>
  <si>
    <t>수선비</t>
    <phoneticPr fontId="2" type="noConversion"/>
  </si>
  <si>
    <t>급여</t>
    <phoneticPr fontId="2" type="noConversion"/>
  </si>
  <si>
    <t>보험료</t>
    <phoneticPr fontId="2" type="noConversion"/>
  </si>
  <si>
    <t>이익잉여금 (기금적립)</t>
    <phoneticPr fontId="2" type="noConversion"/>
  </si>
  <si>
    <t>2014년도  대한정구협회  세입·세출(안)  총괄표</t>
    <phoneticPr fontId="2" type="noConversion"/>
  </si>
  <si>
    <t>기업,단체기부금</t>
    <phoneticPr fontId="2" type="noConversion"/>
  </si>
  <si>
    <t>기타보조금</t>
    <phoneticPr fontId="2" type="noConversion"/>
  </si>
  <si>
    <t>2014년도  세입·세출  결산  총괄표</t>
    <phoneticPr fontId="2" type="noConversion"/>
  </si>
  <si>
    <t>● 세    입</t>
    <phoneticPr fontId="2" type="noConversion"/>
  </si>
  <si>
    <t>과                            목</t>
    <phoneticPr fontId="2" type="noConversion"/>
  </si>
  <si>
    <t>예     산     액</t>
    <phoneticPr fontId="2" type="noConversion"/>
  </si>
  <si>
    <t>결     산     액</t>
    <phoneticPr fontId="2" type="noConversion"/>
  </si>
  <si>
    <t>비                          고</t>
    <phoneticPr fontId="2" type="noConversion"/>
  </si>
  <si>
    <t>증</t>
    <phoneticPr fontId="2" type="noConversion"/>
  </si>
  <si>
    <t>감</t>
    <phoneticPr fontId="2" type="noConversion"/>
  </si>
  <si>
    <t>기 금 보 조 금</t>
    <phoneticPr fontId="2" type="noConversion"/>
  </si>
  <si>
    <t>국   내   대   회</t>
    <phoneticPr fontId="2" type="noConversion"/>
  </si>
  <si>
    <t>소   년   체   전</t>
    <phoneticPr fontId="2" type="noConversion"/>
  </si>
  <si>
    <t>국 내 기 타 사 업</t>
    <phoneticPr fontId="2" type="noConversion"/>
  </si>
  <si>
    <t>국 가 대 표 훈 련</t>
    <phoneticPr fontId="2" type="noConversion"/>
  </si>
  <si>
    <t>국   제   대   회</t>
    <phoneticPr fontId="2" type="noConversion"/>
  </si>
  <si>
    <t>세계 주니어 대 회</t>
    <phoneticPr fontId="2" type="noConversion"/>
  </si>
  <si>
    <t>미 주 유 럽 대 회</t>
    <phoneticPr fontId="2" type="noConversion"/>
  </si>
  <si>
    <t>동남 아시아 대 회</t>
    <phoneticPr fontId="2" type="noConversion"/>
  </si>
  <si>
    <t>일 본 파 견 대 회</t>
    <phoneticPr fontId="2" type="noConversion"/>
  </si>
  <si>
    <t>국제대회국내개최</t>
    <phoneticPr fontId="2" type="noConversion"/>
  </si>
  <si>
    <t>국 제 기 타 사 업</t>
    <phoneticPr fontId="2" type="noConversion"/>
  </si>
  <si>
    <t>국 외 전 지 훈 련</t>
    <phoneticPr fontId="2" type="noConversion"/>
  </si>
  <si>
    <t>국 외 정 보 수 집</t>
    <phoneticPr fontId="2" type="noConversion"/>
  </si>
  <si>
    <t>저 개 발 국 지 원</t>
    <phoneticPr fontId="2" type="noConversion"/>
  </si>
  <si>
    <t>행  정  보 조 비</t>
    <phoneticPr fontId="2" type="noConversion"/>
  </si>
  <si>
    <t>행  정   보 조 비</t>
    <phoneticPr fontId="2" type="noConversion"/>
  </si>
  <si>
    <t>인      건      비</t>
    <phoneticPr fontId="2" type="noConversion"/>
  </si>
  <si>
    <t>인      건       비</t>
    <phoneticPr fontId="2" type="noConversion"/>
  </si>
  <si>
    <t>퇴   직   급   여</t>
    <phoneticPr fontId="2" type="noConversion"/>
  </si>
  <si>
    <t>퇴   직    급   여</t>
    <phoneticPr fontId="2" type="noConversion"/>
  </si>
  <si>
    <t>경 기 력 향 상 비</t>
    <phoneticPr fontId="2" type="noConversion"/>
  </si>
  <si>
    <t>사 업 비  보 조</t>
    <phoneticPr fontId="2" type="noConversion"/>
  </si>
  <si>
    <t>기 타 보 조 금</t>
    <phoneticPr fontId="2" type="noConversion"/>
  </si>
  <si>
    <t>전   국   체  전</t>
    <phoneticPr fontId="2" type="noConversion"/>
  </si>
  <si>
    <t>아 시 아경기대회</t>
    <phoneticPr fontId="2" type="noConversion"/>
  </si>
  <si>
    <t>동아시아경기대회</t>
    <phoneticPr fontId="2" type="noConversion"/>
  </si>
  <si>
    <t>공익적립금보조금</t>
    <phoneticPr fontId="2" type="noConversion"/>
  </si>
  <si>
    <t>자              체</t>
    <phoneticPr fontId="2" type="noConversion"/>
  </si>
  <si>
    <t>찬     조     금</t>
    <phoneticPr fontId="2" type="noConversion"/>
  </si>
  <si>
    <t>회             장</t>
    <phoneticPr fontId="2" type="noConversion"/>
  </si>
  <si>
    <t>부   회  장   단</t>
    <phoneticPr fontId="2" type="noConversion"/>
  </si>
  <si>
    <t>임  원   찬   조</t>
    <phoneticPr fontId="2" type="noConversion"/>
  </si>
  <si>
    <t>일  반   찬   조</t>
    <phoneticPr fontId="2" type="noConversion"/>
  </si>
  <si>
    <t>후      원    금</t>
    <phoneticPr fontId="2" type="noConversion"/>
  </si>
  <si>
    <t>국가대표   후원금</t>
    <phoneticPr fontId="2" type="noConversion"/>
  </si>
  <si>
    <t>협 찬 사   후원금</t>
    <phoneticPr fontId="2" type="noConversion"/>
  </si>
  <si>
    <t>연 맹 체   후원금</t>
    <phoneticPr fontId="2" type="noConversion"/>
  </si>
  <si>
    <t>스포츠토토 후원금</t>
    <phoneticPr fontId="2" type="noConversion"/>
  </si>
  <si>
    <t>국제대회  참가비</t>
    <phoneticPr fontId="2" type="noConversion"/>
  </si>
  <si>
    <t>대 회  유 치 금</t>
    <phoneticPr fontId="2" type="noConversion"/>
  </si>
  <si>
    <t>대  회  유  치 금</t>
    <phoneticPr fontId="2" type="noConversion"/>
  </si>
  <si>
    <t>공     인     료</t>
    <phoneticPr fontId="2" type="noConversion"/>
  </si>
  <si>
    <t>공      인      료</t>
    <phoneticPr fontId="2" type="noConversion"/>
  </si>
  <si>
    <t>기   타   수  입</t>
    <phoneticPr fontId="2" type="noConversion"/>
  </si>
  <si>
    <t>법 인 세 환 급 급</t>
    <phoneticPr fontId="2" type="noConversion"/>
  </si>
  <si>
    <t>연 수 회 참가비</t>
    <phoneticPr fontId="2" type="noConversion"/>
  </si>
  <si>
    <t>제 증 명 수 수료</t>
    <phoneticPr fontId="2" type="noConversion"/>
  </si>
  <si>
    <t>기   타   수   입</t>
    <phoneticPr fontId="2" type="noConversion"/>
  </si>
  <si>
    <t>이   자   수   입</t>
    <phoneticPr fontId="2" type="noConversion"/>
  </si>
  <si>
    <t>과     실     금</t>
    <phoneticPr fontId="2" type="noConversion"/>
  </si>
  <si>
    <t>재정자립기금과실금</t>
    <phoneticPr fontId="2" type="noConversion"/>
  </si>
  <si>
    <t>법인화기금 과실금</t>
    <phoneticPr fontId="2" type="noConversion"/>
  </si>
  <si>
    <t>이   자   수 입</t>
    <phoneticPr fontId="2" type="noConversion"/>
  </si>
  <si>
    <t>이    자    수   입</t>
    <phoneticPr fontId="2" type="noConversion"/>
  </si>
  <si>
    <t>계</t>
    <phoneticPr fontId="2" type="noConversion"/>
  </si>
  <si>
    <t xml:space="preserve">  * 조  정   사  항 </t>
    <phoneticPr fontId="2" type="noConversion"/>
  </si>
  <si>
    <t>전  기 이 월 금</t>
    <phoneticPr fontId="2" type="noConversion"/>
  </si>
  <si>
    <t>현  금   이  월</t>
    <phoneticPr fontId="2" type="noConversion"/>
  </si>
  <si>
    <t>영리사업수익금</t>
    <phoneticPr fontId="2" type="noConversion"/>
  </si>
  <si>
    <t>고유목적사업전입금</t>
    <phoneticPr fontId="2" type="noConversion"/>
  </si>
  <si>
    <t>총계</t>
    <phoneticPr fontId="2" type="noConversion"/>
  </si>
  <si>
    <t>● 세     출</t>
    <phoneticPr fontId="2" type="noConversion"/>
  </si>
  <si>
    <t>국  내  사  업</t>
    <phoneticPr fontId="2" type="noConversion"/>
  </si>
  <si>
    <t>국   내   대   회</t>
    <phoneticPr fontId="2" type="noConversion"/>
  </si>
  <si>
    <t>회 장 기  대 회</t>
    <phoneticPr fontId="2" type="noConversion"/>
  </si>
  <si>
    <t>국가대표선발전</t>
    <phoneticPr fontId="2" type="noConversion"/>
  </si>
  <si>
    <t>초등 학교 대 회</t>
    <phoneticPr fontId="2" type="noConversion"/>
  </si>
  <si>
    <t>동아일보기대회</t>
    <phoneticPr fontId="2" type="noConversion"/>
  </si>
  <si>
    <t>주니어대표선발전</t>
    <phoneticPr fontId="2" type="noConversion"/>
  </si>
  <si>
    <t>국무총리기종별대회</t>
    <phoneticPr fontId="2" type="noConversion"/>
  </si>
  <si>
    <t>대통령기 대 회</t>
    <phoneticPr fontId="2" type="noConversion"/>
  </si>
  <si>
    <t>문체부초등대회</t>
    <phoneticPr fontId="2" type="noConversion"/>
  </si>
  <si>
    <t>소  년   체  전</t>
    <phoneticPr fontId="2" type="noConversion"/>
  </si>
  <si>
    <t>전  국   체  전</t>
    <phoneticPr fontId="2" type="noConversion"/>
  </si>
  <si>
    <t>국 내 기 타 사 업</t>
    <phoneticPr fontId="2" type="noConversion"/>
  </si>
  <si>
    <t>주니어대표훈련</t>
    <phoneticPr fontId="2" type="noConversion"/>
  </si>
  <si>
    <t>국 가 대표 훈련</t>
    <phoneticPr fontId="2" type="noConversion"/>
  </si>
  <si>
    <t>전국 연맹 지원</t>
    <phoneticPr fontId="2" type="noConversion"/>
  </si>
  <si>
    <t>심 판 강 습 회</t>
    <phoneticPr fontId="2" type="noConversion"/>
  </si>
  <si>
    <t>지도자연 수 회</t>
    <phoneticPr fontId="2" type="noConversion"/>
  </si>
  <si>
    <t>꿈 나 무 육성비</t>
    <phoneticPr fontId="2" type="noConversion"/>
  </si>
  <si>
    <t>전 산  시 스 템</t>
    <phoneticPr fontId="2" type="noConversion"/>
  </si>
  <si>
    <t>전 산  화 작 업</t>
    <phoneticPr fontId="2" type="noConversion"/>
  </si>
  <si>
    <t>국  제  사  업</t>
    <phoneticPr fontId="2" type="noConversion"/>
  </si>
  <si>
    <t>국  제  대  회</t>
    <phoneticPr fontId="2" type="noConversion"/>
  </si>
  <si>
    <t>세 계 주니어대회</t>
    <phoneticPr fontId="2" type="noConversion"/>
  </si>
  <si>
    <t>동남아시아대회</t>
    <phoneticPr fontId="2" type="noConversion"/>
  </si>
  <si>
    <t>일 본 파견 대회</t>
    <phoneticPr fontId="2" type="noConversion"/>
  </si>
  <si>
    <t>차이니즈컵대회</t>
    <phoneticPr fontId="2" type="noConversion"/>
  </si>
  <si>
    <t>기타국제대회파견</t>
    <phoneticPr fontId="2" type="noConversion"/>
  </si>
  <si>
    <t>연맹체해외파견지원</t>
    <phoneticPr fontId="2" type="noConversion"/>
  </si>
  <si>
    <t>국 외 전지훈련</t>
    <phoneticPr fontId="2" type="noConversion"/>
  </si>
  <si>
    <t>국 외 정보수집</t>
    <phoneticPr fontId="2" type="noConversion"/>
  </si>
  <si>
    <t>저 개발국 지원</t>
    <phoneticPr fontId="2" type="noConversion"/>
  </si>
  <si>
    <t>차기대회개최지원금</t>
    <phoneticPr fontId="2" type="noConversion"/>
  </si>
  <si>
    <t>급              여</t>
    <phoneticPr fontId="2" type="noConversion"/>
  </si>
  <si>
    <t>업 무 추 진 비</t>
    <phoneticPr fontId="2" type="noConversion"/>
  </si>
  <si>
    <t>섭     외      비</t>
    <phoneticPr fontId="2" type="noConversion"/>
  </si>
  <si>
    <t>여 비 교 통 비</t>
    <phoneticPr fontId="2" type="noConversion"/>
  </si>
  <si>
    <t>사 무  교 통 비</t>
    <phoneticPr fontId="2" type="noConversion"/>
  </si>
  <si>
    <t>여             비</t>
    <phoneticPr fontId="2" type="noConversion"/>
  </si>
  <si>
    <t>보    험     료</t>
    <phoneticPr fontId="2" type="noConversion"/>
  </si>
  <si>
    <t>사회보험부담금</t>
    <phoneticPr fontId="2" type="noConversion"/>
  </si>
  <si>
    <t>국  민  연  금</t>
    <phoneticPr fontId="2" type="noConversion"/>
  </si>
  <si>
    <t>건  강  보  험</t>
    <phoneticPr fontId="2" type="noConversion"/>
  </si>
  <si>
    <t>고  용  보  험</t>
    <phoneticPr fontId="2" type="noConversion"/>
  </si>
  <si>
    <t>산  재  보  험</t>
    <phoneticPr fontId="2" type="noConversion"/>
  </si>
  <si>
    <t>복 리 후 생 비</t>
    <phoneticPr fontId="2" type="noConversion"/>
  </si>
  <si>
    <t>광 고 선 전 비</t>
    <phoneticPr fontId="2" type="noConversion"/>
  </si>
  <si>
    <t>홍     보    비</t>
    <phoneticPr fontId="2" type="noConversion"/>
  </si>
  <si>
    <t>기 술 홍 보 비</t>
    <phoneticPr fontId="2" type="noConversion"/>
  </si>
  <si>
    <t>도 서 인 쇄 비</t>
    <phoneticPr fontId="2" type="noConversion"/>
  </si>
  <si>
    <t>인     쇄     비</t>
    <phoneticPr fontId="2" type="noConversion"/>
  </si>
  <si>
    <t>도     서     비</t>
    <phoneticPr fontId="2" type="noConversion"/>
  </si>
  <si>
    <t>사 무 용 품 비</t>
    <phoneticPr fontId="2" type="noConversion"/>
  </si>
  <si>
    <t>소  모   품  비</t>
    <phoneticPr fontId="2" type="noConversion"/>
  </si>
  <si>
    <t>임     차    료</t>
    <phoneticPr fontId="2" type="noConversion"/>
  </si>
  <si>
    <t>임     차     료</t>
    <phoneticPr fontId="2" type="noConversion"/>
  </si>
  <si>
    <t>수     선    비</t>
    <phoneticPr fontId="2" type="noConversion"/>
  </si>
  <si>
    <t>수     선     비</t>
    <phoneticPr fontId="2" type="noConversion"/>
  </si>
  <si>
    <t>통     신    비</t>
    <phoneticPr fontId="2" type="noConversion"/>
  </si>
  <si>
    <t>통     신     비</t>
    <phoneticPr fontId="2" type="noConversion"/>
  </si>
  <si>
    <t>운     반    비</t>
    <phoneticPr fontId="2" type="noConversion"/>
  </si>
  <si>
    <t>운     반     비</t>
    <phoneticPr fontId="2" type="noConversion"/>
  </si>
  <si>
    <t>지 급 수 수 료</t>
    <phoneticPr fontId="2" type="noConversion"/>
  </si>
  <si>
    <t>지  급 수 수 료</t>
    <phoneticPr fontId="2" type="noConversion"/>
  </si>
  <si>
    <t>교 육 훈 련 비</t>
    <phoneticPr fontId="2" type="noConversion"/>
  </si>
  <si>
    <t>교     육     비</t>
    <phoneticPr fontId="2" type="noConversion"/>
  </si>
  <si>
    <t>회     의    비</t>
    <phoneticPr fontId="2" type="noConversion"/>
  </si>
  <si>
    <t>회     의     비</t>
    <phoneticPr fontId="2" type="noConversion"/>
  </si>
  <si>
    <t>경  조  사  비</t>
    <phoneticPr fontId="2" type="noConversion"/>
  </si>
  <si>
    <t>경  조  사   비</t>
    <phoneticPr fontId="2" type="noConversion"/>
  </si>
  <si>
    <t>포     상    비</t>
    <phoneticPr fontId="2" type="noConversion"/>
  </si>
  <si>
    <t>포     상     비</t>
    <phoneticPr fontId="2" type="noConversion"/>
  </si>
  <si>
    <t>잡            비</t>
    <phoneticPr fontId="2" type="noConversion"/>
  </si>
  <si>
    <t>기관 운영 잡비</t>
    <phoneticPr fontId="2" type="noConversion"/>
  </si>
  <si>
    <t>이  자  반  납</t>
    <phoneticPr fontId="2" type="noConversion"/>
  </si>
  <si>
    <t>비            품</t>
    <phoneticPr fontId="2" type="noConversion"/>
  </si>
  <si>
    <t>유형자산구입비</t>
    <phoneticPr fontId="2" type="noConversion"/>
  </si>
  <si>
    <t>* 조  정  사  항</t>
    <phoneticPr fontId="2" type="noConversion"/>
  </si>
  <si>
    <t>차 기 이 월 금</t>
    <phoneticPr fontId="2" type="noConversion"/>
  </si>
  <si>
    <t>현  금  이  월</t>
    <phoneticPr fontId="2" type="noConversion"/>
  </si>
  <si>
    <t>기금적립금이월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</si>
</sst>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b/>
      <u/>
      <sz val="24"/>
      <name val="HY그래픽"/>
      <family val="1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5"/>
      <name val="HY그래픽"/>
      <family val="1"/>
      <charset val="129"/>
    </font>
    <font>
      <b/>
      <sz val="14"/>
      <name val="HY그래픽"/>
      <family val="1"/>
      <charset val="129"/>
    </font>
    <font>
      <sz val="9.5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2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176" fontId="3" fillId="0" borderId="11" xfId="0" applyNumberFormat="1" applyFont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41" fontId="0" fillId="0" borderId="0" xfId="0" applyNumberForma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41" fontId="5" fillId="0" borderId="13" xfId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vertical="center"/>
    </xf>
    <xf numFmtId="41" fontId="5" fillId="0" borderId="14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41" fontId="5" fillId="0" borderId="21" xfId="1" applyFont="1" applyBorder="1">
      <alignment vertical="center"/>
    </xf>
    <xf numFmtId="176" fontId="3" fillId="0" borderId="4" xfId="0" applyNumberFormat="1" applyFont="1" applyBorder="1" applyAlignment="1">
      <alignment vertical="center"/>
    </xf>
    <xf numFmtId="41" fontId="10" fillId="0" borderId="13" xfId="1" applyFont="1" applyBorder="1" applyAlignment="1">
      <alignment vertical="center"/>
    </xf>
    <xf numFmtId="41" fontId="3" fillId="0" borderId="14" xfId="1" applyFont="1" applyBorder="1" applyAlignment="1">
      <alignment horizontal="right" vertical="center"/>
    </xf>
    <xf numFmtId="41" fontId="3" fillId="0" borderId="17" xfId="1" applyFont="1" applyBorder="1" applyAlignment="1">
      <alignment vertical="center"/>
    </xf>
    <xf numFmtId="41" fontId="5" fillId="0" borderId="2" xfId="1" applyFont="1" applyBorder="1">
      <alignment vertical="center"/>
    </xf>
    <xf numFmtId="41" fontId="5" fillId="0" borderId="3" xfId="1" applyFont="1" applyBorder="1">
      <alignment vertical="center"/>
    </xf>
    <xf numFmtId="41" fontId="5" fillId="0" borderId="17" xfId="1" applyFont="1" applyBorder="1">
      <alignment vertical="center"/>
    </xf>
    <xf numFmtId="0" fontId="3" fillId="0" borderId="3" xfId="0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41" fontId="3" fillId="0" borderId="4" xfId="1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41" fontId="3" fillId="0" borderId="13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1" fontId="5" fillId="0" borderId="8" xfId="1" applyFont="1" applyBorder="1" applyAlignment="1">
      <alignment vertical="center"/>
    </xf>
    <xf numFmtId="0" fontId="9" fillId="0" borderId="2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41" fontId="10" fillId="0" borderId="14" xfId="1" applyFont="1" applyBorder="1" applyAlignment="1">
      <alignment vertical="center"/>
    </xf>
    <xf numFmtId="176" fontId="0" fillId="0" borderId="0" xfId="0" applyNumberFormat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9" xfId="0" applyFont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1" fontId="3" fillId="0" borderId="17" xfId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1" fontId="3" fillId="0" borderId="14" xfId="1" applyFont="1" applyBorder="1" applyAlignment="1">
      <alignment vertical="center"/>
    </xf>
    <xf numFmtId="41" fontId="3" fillId="0" borderId="21" xfId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176" fontId="3" fillId="0" borderId="3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41" fontId="5" fillId="0" borderId="4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top"/>
    </xf>
    <xf numFmtId="41" fontId="9" fillId="0" borderId="14" xfId="1" applyFont="1" applyBorder="1">
      <alignment vertical="center"/>
    </xf>
    <xf numFmtId="0" fontId="3" fillId="0" borderId="12" xfId="0" applyFont="1" applyBorder="1" applyAlignment="1">
      <alignment horizontal="center" vertical="top"/>
    </xf>
    <xf numFmtId="41" fontId="5" fillId="0" borderId="1" xfId="1" applyFont="1" applyBorder="1" applyAlignment="1">
      <alignment vertical="center"/>
    </xf>
    <xf numFmtId="3" fontId="9" fillId="0" borderId="21" xfId="0" applyNumberFormat="1" applyFont="1" applyBorder="1">
      <alignment vertical="center"/>
    </xf>
    <xf numFmtId="0" fontId="9" fillId="0" borderId="2" xfId="0" applyFont="1" applyBorder="1" applyAlignment="1">
      <alignment vertical="center"/>
    </xf>
    <xf numFmtId="41" fontId="5" fillId="0" borderId="14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1" fontId="5" fillId="0" borderId="17" xfId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top" wrapText="1"/>
    </xf>
    <xf numFmtId="41" fontId="3" fillId="0" borderId="21" xfId="1" applyFont="1" applyBorder="1" applyAlignment="1">
      <alignment horizontal="right" vertical="center"/>
    </xf>
    <xf numFmtId="41" fontId="3" fillId="0" borderId="1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top"/>
    </xf>
    <xf numFmtId="176" fontId="3" fillId="2" borderId="15" xfId="0" applyNumberFormat="1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left" vertical="center"/>
    </xf>
    <xf numFmtId="176" fontId="3" fillId="2" borderId="1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3" fillId="2" borderId="21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center" vertical="center"/>
    </xf>
    <xf numFmtId="41" fontId="13" fillId="2" borderId="1" xfId="1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1" fontId="13" fillId="2" borderId="7" xfId="1" applyFont="1" applyFill="1" applyBorder="1" applyAlignment="1">
      <alignment horizontal="left" vertical="center"/>
    </xf>
    <xf numFmtId="176" fontId="13" fillId="2" borderId="23" xfId="0" applyNumberFormat="1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left" vertical="center"/>
    </xf>
    <xf numFmtId="176" fontId="13" fillId="0" borderId="17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5\&#44221;&#47532;\&#50696;,&#44208;&#49328;&#49436;\2014\&#44208;&#49328;&#49436;(&#52572;&#51333;)\14&#45380;&#46020;&#49324;&#50629;&#44208;&#49328;&#49436;(&#52509;&#54924;&#5085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총괄표"/>
      <sheetName val="총괄세입세출"/>
      <sheetName val="기금총괄"/>
      <sheetName val="기금명세"/>
      <sheetName val="경기총괄"/>
      <sheetName val="경기명세"/>
      <sheetName val="기타총괄"/>
      <sheetName val="기타명세"/>
      <sheetName val="공익적립총괄"/>
      <sheetName val="공익적립명세"/>
      <sheetName val="재정총괄"/>
      <sheetName val="재정명세"/>
      <sheetName val="법인총괄"/>
      <sheetName val="법인명세"/>
      <sheetName val="자체총괄"/>
      <sheetName val="자체명세"/>
      <sheetName val="선수단격려금"/>
      <sheetName val="기금현황"/>
      <sheetName val="감사확인"/>
      <sheetName val="겐코공"/>
      <sheetName val="재원별세입세출"/>
    </sheetNames>
    <sheetDataSet>
      <sheetData sheetId="0"/>
      <sheetData sheetId="1"/>
      <sheetData sheetId="2"/>
      <sheetData sheetId="3">
        <row r="29">
          <cell r="D29">
            <v>7000000</v>
          </cell>
          <cell r="E29">
            <v>5204000</v>
          </cell>
        </row>
        <row r="32">
          <cell r="D32">
            <v>192150000</v>
          </cell>
          <cell r="E32">
            <v>271910170</v>
          </cell>
        </row>
        <row r="34">
          <cell r="D34">
            <v>32400000</v>
          </cell>
          <cell r="E34">
            <v>0</v>
          </cell>
        </row>
        <row r="35">
          <cell r="D35">
            <v>10000000</v>
          </cell>
          <cell r="E35">
            <v>16036500</v>
          </cell>
        </row>
        <row r="36">
          <cell r="D36">
            <v>5600000</v>
          </cell>
          <cell r="E36">
            <v>0</v>
          </cell>
        </row>
        <row r="37">
          <cell r="D37">
            <v>0</v>
          </cell>
          <cell r="E37">
            <v>3356800</v>
          </cell>
        </row>
        <row r="38">
          <cell r="D38">
            <v>28000000</v>
          </cell>
          <cell r="E38">
            <v>41500000</v>
          </cell>
        </row>
        <row r="40">
          <cell r="D40">
            <v>31965000</v>
          </cell>
          <cell r="E40">
            <v>39822342</v>
          </cell>
        </row>
        <row r="41">
          <cell r="D41">
            <v>6747000</v>
          </cell>
          <cell r="E41">
            <v>2878364</v>
          </cell>
        </row>
        <row r="42">
          <cell r="D42">
            <v>10000000</v>
          </cell>
          <cell r="E42">
            <v>39797416</v>
          </cell>
        </row>
        <row r="43">
          <cell r="D43">
            <v>28824000</v>
          </cell>
          <cell r="E43">
            <v>20155700</v>
          </cell>
        </row>
        <row r="46">
          <cell r="D46">
            <v>78058000</v>
          </cell>
          <cell r="E46">
            <v>68959480</v>
          </cell>
        </row>
        <row r="50">
          <cell r="D50">
            <v>6000000</v>
          </cell>
          <cell r="E50">
            <v>5279900</v>
          </cell>
        </row>
        <row r="53">
          <cell r="D53">
            <v>15000</v>
          </cell>
          <cell r="E53">
            <v>22031</v>
          </cell>
        </row>
        <row r="61">
          <cell r="D61">
            <v>7000000</v>
          </cell>
          <cell r="E61">
            <v>5204000</v>
          </cell>
        </row>
        <row r="63">
          <cell r="D63">
            <v>192150000</v>
          </cell>
          <cell r="E63">
            <v>271910170</v>
          </cell>
        </row>
        <row r="66">
          <cell r="D66">
            <v>32400000</v>
          </cell>
          <cell r="E66">
            <v>0</v>
          </cell>
        </row>
        <row r="67">
          <cell r="D67">
            <v>10000000</v>
          </cell>
          <cell r="E67">
            <v>16036500</v>
          </cell>
        </row>
        <row r="68">
          <cell r="D68">
            <v>5600000</v>
          </cell>
          <cell r="E68">
            <v>0</v>
          </cell>
        </row>
        <row r="69">
          <cell r="D69">
            <v>0</v>
          </cell>
          <cell r="E69">
            <v>3356800</v>
          </cell>
        </row>
        <row r="70">
          <cell r="D70">
            <v>28000000</v>
          </cell>
          <cell r="E70">
            <v>41500000</v>
          </cell>
        </row>
        <row r="72">
          <cell r="D72">
            <v>31965000</v>
          </cell>
          <cell r="E72">
            <v>39822342</v>
          </cell>
        </row>
        <row r="73">
          <cell r="D73">
            <v>6747000</v>
          </cell>
          <cell r="E73">
            <v>2878364</v>
          </cell>
        </row>
        <row r="74">
          <cell r="D74">
            <v>10000000</v>
          </cell>
          <cell r="E74">
            <v>39797416</v>
          </cell>
        </row>
        <row r="75">
          <cell r="D75">
            <v>78058000</v>
          </cell>
          <cell r="E75">
            <v>68959480</v>
          </cell>
        </row>
        <row r="79">
          <cell r="D79">
            <v>6000000</v>
          </cell>
          <cell r="E79">
            <v>5279900</v>
          </cell>
        </row>
        <row r="88">
          <cell r="D88">
            <v>6000000</v>
          </cell>
          <cell r="E88">
            <v>5327920</v>
          </cell>
        </row>
        <row r="90">
          <cell r="D90">
            <v>1000000</v>
          </cell>
          <cell r="E90">
            <v>647500</v>
          </cell>
        </row>
        <row r="92">
          <cell r="D92">
            <v>1188000</v>
          </cell>
          <cell r="E92">
            <v>1089000</v>
          </cell>
        </row>
        <row r="94">
          <cell r="D94">
            <v>2812000</v>
          </cell>
          <cell r="E94">
            <v>1338020</v>
          </cell>
        </row>
        <row r="96">
          <cell r="D96">
            <v>1000000</v>
          </cell>
          <cell r="E96">
            <v>83700</v>
          </cell>
        </row>
        <row r="98">
          <cell r="D98">
            <v>6000000</v>
          </cell>
          <cell r="E98">
            <v>3305000</v>
          </cell>
        </row>
        <row r="99">
          <cell r="D99">
            <v>5000000</v>
          </cell>
          <cell r="E99">
            <v>1475750</v>
          </cell>
        </row>
        <row r="101">
          <cell r="D101">
            <v>0</v>
          </cell>
          <cell r="E101">
            <v>700000</v>
          </cell>
        </row>
        <row r="103">
          <cell r="D103">
            <v>15000</v>
          </cell>
          <cell r="E103">
            <v>22031</v>
          </cell>
        </row>
        <row r="105">
          <cell r="D105">
            <v>1000000</v>
          </cell>
          <cell r="E105">
            <v>2090000</v>
          </cell>
        </row>
      </sheetData>
      <sheetData sheetId="4">
        <row r="113">
          <cell r="D113">
            <v>2952000</v>
          </cell>
          <cell r="E113">
            <v>2753374</v>
          </cell>
        </row>
        <row r="114">
          <cell r="D114">
            <v>1872000</v>
          </cell>
          <cell r="E114">
            <v>1345436</v>
          </cell>
        </row>
      </sheetData>
      <sheetData sheetId="5">
        <row r="31">
          <cell r="D31">
            <v>139400000</v>
          </cell>
          <cell r="E31">
            <v>139374883</v>
          </cell>
        </row>
        <row r="34">
          <cell r="D34">
            <v>40000</v>
          </cell>
          <cell r="E34">
            <v>40497</v>
          </cell>
        </row>
        <row r="58">
          <cell r="D58">
            <v>2380000</v>
          </cell>
          <cell r="E58">
            <v>2380000</v>
          </cell>
        </row>
        <row r="59">
          <cell r="D59">
            <v>5188000</v>
          </cell>
          <cell r="E59">
            <v>5188000</v>
          </cell>
        </row>
        <row r="60">
          <cell r="D60">
            <v>2116000</v>
          </cell>
          <cell r="E60">
            <v>2116000</v>
          </cell>
        </row>
        <row r="61">
          <cell r="D61">
            <v>8484100</v>
          </cell>
          <cell r="E61">
            <v>8484100</v>
          </cell>
        </row>
        <row r="62">
          <cell r="D62">
            <v>4322944</v>
          </cell>
          <cell r="E62">
            <v>4322944</v>
          </cell>
        </row>
        <row r="63">
          <cell r="D63">
            <v>16600000</v>
          </cell>
          <cell r="E63">
            <v>16600000</v>
          </cell>
        </row>
        <row r="64">
          <cell r="D64">
            <v>2264400</v>
          </cell>
          <cell r="E64">
            <v>2264400</v>
          </cell>
        </row>
        <row r="65">
          <cell r="D65">
            <v>3376000</v>
          </cell>
          <cell r="E65">
            <v>3376000</v>
          </cell>
        </row>
        <row r="66">
          <cell r="D66">
            <v>1090000</v>
          </cell>
          <cell r="E66">
            <v>1090000</v>
          </cell>
        </row>
        <row r="67">
          <cell r="D67">
            <v>9544600</v>
          </cell>
          <cell r="E67">
            <v>9544600</v>
          </cell>
        </row>
        <row r="68">
          <cell r="D68">
            <v>5000000</v>
          </cell>
          <cell r="E68">
            <v>5000000</v>
          </cell>
        </row>
        <row r="70">
          <cell r="D70">
            <v>7468250</v>
          </cell>
          <cell r="E70">
            <v>7468250</v>
          </cell>
        </row>
        <row r="71">
          <cell r="D71">
            <v>6022450</v>
          </cell>
          <cell r="E71">
            <v>6022450</v>
          </cell>
        </row>
        <row r="72">
          <cell r="D72">
            <v>12746954</v>
          </cell>
          <cell r="E72">
            <v>12746954</v>
          </cell>
        </row>
        <row r="73">
          <cell r="D73">
            <v>15344000</v>
          </cell>
          <cell r="E73">
            <v>15344000</v>
          </cell>
        </row>
        <row r="74">
          <cell r="D74">
            <v>2040000</v>
          </cell>
          <cell r="E74">
            <v>2040000</v>
          </cell>
        </row>
        <row r="79">
          <cell r="D79">
            <v>2680360</v>
          </cell>
          <cell r="E79">
            <v>2680360</v>
          </cell>
        </row>
        <row r="80">
          <cell r="D80">
            <v>3630000</v>
          </cell>
          <cell r="E80">
            <v>3630000</v>
          </cell>
        </row>
        <row r="81">
          <cell r="D81">
            <v>1157010</v>
          </cell>
          <cell r="E81">
            <v>1157010</v>
          </cell>
        </row>
        <row r="82">
          <cell r="D82">
            <v>10793200</v>
          </cell>
          <cell r="E82">
            <v>10793200</v>
          </cell>
        </row>
        <row r="83">
          <cell r="D83">
            <v>7809616</v>
          </cell>
          <cell r="E83">
            <v>7784499</v>
          </cell>
        </row>
        <row r="84">
          <cell r="D84">
            <v>5500000</v>
          </cell>
          <cell r="E84">
            <v>5500000</v>
          </cell>
        </row>
        <row r="86">
          <cell r="D86">
            <v>3842116</v>
          </cell>
          <cell r="E86">
            <v>3842116</v>
          </cell>
        </row>
        <row r="88">
          <cell r="D88">
            <v>40000</v>
          </cell>
          <cell r="E88">
            <v>40497</v>
          </cell>
        </row>
      </sheetData>
      <sheetData sheetId="6"/>
      <sheetData sheetId="7">
        <row r="30">
          <cell r="D30">
            <v>20000000</v>
          </cell>
          <cell r="E30">
            <v>23446600</v>
          </cell>
        </row>
        <row r="32">
          <cell r="D32">
            <v>0</v>
          </cell>
          <cell r="E32">
            <v>5550000</v>
          </cell>
        </row>
        <row r="33">
          <cell r="D33">
            <v>0</v>
          </cell>
          <cell r="E33">
            <v>3850000</v>
          </cell>
        </row>
        <row r="34">
          <cell r="D34">
            <v>0</v>
          </cell>
          <cell r="E34">
            <v>32435500</v>
          </cell>
        </row>
        <row r="37">
          <cell r="D37">
            <v>0</v>
          </cell>
          <cell r="E37">
            <v>339</v>
          </cell>
        </row>
        <row r="55">
          <cell r="D55">
            <v>20000000</v>
          </cell>
          <cell r="E55">
            <v>23446600</v>
          </cell>
        </row>
        <row r="58">
          <cell r="D58">
            <v>0</v>
          </cell>
          <cell r="E58">
            <v>5550000</v>
          </cell>
        </row>
        <row r="59">
          <cell r="D59">
            <v>0</v>
          </cell>
          <cell r="E59">
            <v>3850000</v>
          </cell>
        </row>
        <row r="60">
          <cell r="D60">
            <v>0</v>
          </cell>
          <cell r="E60">
            <v>32435500</v>
          </cell>
        </row>
        <row r="63">
          <cell r="D63">
            <v>0</v>
          </cell>
          <cell r="E63">
            <v>339</v>
          </cell>
        </row>
      </sheetData>
      <sheetData sheetId="8"/>
      <sheetData sheetId="9">
        <row r="30">
          <cell r="D30">
            <v>0</v>
          </cell>
          <cell r="E30">
            <v>1105400</v>
          </cell>
        </row>
        <row r="31">
          <cell r="D31">
            <v>28200000</v>
          </cell>
          <cell r="E31">
            <v>28200000</v>
          </cell>
        </row>
        <row r="34">
          <cell r="D34">
            <v>2000</v>
          </cell>
          <cell r="E34">
            <v>1514</v>
          </cell>
        </row>
        <row r="57">
          <cell r="D57">
            <v>0</v>
          </cell>
          <cell r="E57">
            <v>1105400</v>
          </cell>
        </row>
        <row r="58">
          <cell r="D58">
            <v>28200000</v>
          </cell>
          <cell r="E58">
            <v>28200000</v>
          </cell>
        </row>
        <row r="61">
          <cell r="D61">
            <v>2000</v>
          </cell>
          <cell r="E61">
            <v>1514</v>
          </cell>
        </row>
      </sheetData>
      <sheetData sheetId="10"/>
      <sheetData sheetId="11">
        <row r="31">
          <cell r="D31">
            <v>40500358</v>
          </cell>
          <cell r="E31">
            <v>40500358</v>
          </cell>
        </row>
        <row r="33">
          <cell r="D33">
            <v>19642</v>
          </cell>
          <cell r="E33">
            <v>17691</v>
          </cell>
        </row>
        <row r="55">
          <cell r="D55">
            <v>20520000</v>
          </cell>
          <cell r="E55">
            <v>20520000</v>
          </cell>
        </row>
        <row r="58">
          <cell r="D58">
            <v>2400000</v>
          </cell>
          <cell r="E58">
            <v>2400000</v>
          </cell>
        </row>
        <row r="60">
          <cell r="D60">
            <v>2138000</v>
          </cell>
          <cell r="E60">
            <v>357500</v>
          </cell>
        </row>
        <row r="62">
          <cell r="D62">
            <v>6600000</v>
          </cell>
          <cell r="E62">
            <v>4907878</v>
          </cell>
        </row>
        <row r="64">
          <cell r="D64">
            <v>1360000</v>
          </cell>
          <cell r="E64">
            <v>627000</v>
          </cell>
        </row>
        <row r="65">
          <cell r="D65">
            <v>900000</v>
          </cell>
          <cell r="E65">
            <v>491822</v>
          </cell>
        </row>
        <row r="66">
          <cell r="D66">
            <v>250000</v>
          </cell>
          <cell r="E66">
            <v>46000</v>
          </cell>
        </row>
        <row r="67">
          <cell r="D67">
            <v>300000</v>
          </cell>
          <cell r="E67">
            <v>42000</v>
          </cell>
        </row>
        <row r="69">
          <cell r="D69">
            <v>960000</v>
          </cell>
          <cell r="E69">
            <v>491930</v>
          </cell>
        </row>
        <row r="70">
          <cell r="D70">
            <v>490000</v>
          </cell>
          <cell r="E70">
            <v>577190</v>
          </cell>
        </row>
        <row r="72">
          <cell r="D72">
            <v>1302000</v>
          </cell>
          <cell r="E72">
            <v>1020000</v>
          </cell>
        </row>
        <row r="74">
          <cell r="D74">
            <v>1500000</v>
          </cell>
          <cell r="E74">
            <v>0</v>
          </cell>
        </row>
        <row r="77">
          <cell r="D77">
            <v>0</v>
          </cell>
          <cell r="E77">
            <v>7660229</v>
          </cell>
        </row>
      </sheetData>
      <sheetData sheetId="12">
        <row r="49">
          <cell r="D49">
            <v>1200000</v>
          </cell>
          <cell r="E49">
            <v>876000</v>
          </cell>
        </row>
        <row r="63">
          <cell r="D63">
            <v>600000</v>
          </cell>
          <cell r="E63">
            <v>500500</v>
          </cell>
        </row>
      </sheetData>
      <sheetData sheetId="13">
        <row r="31">
          <cell r="D31">
            <v>39032535</v>
          </cell>
          <cell r="E31">
            <v>39032535</v>
          </cell>
        </row>
        <row r="33">
          <cell r="D33">
            <v>37465</v>
          </cell>
          <cell r="E33">
            <v>26309</v>
          </cell>
        </row>
        <row r="60">
          <cell r="D60">
            <v>18000000</v>
          </cell>
          <cell r="E60">
            <v>18000000</v>
          </cell>
        </row>
        <row r="63">
          <cell r="D63">
            <v>2500000</v>
          </cell>
          <cell r="E63">
            <v>0</v>
          </cell>
        </row>
        <row r="65">
          <cell r="D65">
            <v>2310000</v>
          </cell>
          <cell r="E65">
            <v>2373995</v>
          </cell>
        </row>
        <row r="67">
          <cell r="D67">
            <v>11000000</v>
          </cell>
          <cell r="E67">
            <v>3351575</v>
          </cell>
        </row>
        <row r="71">
          <cell r="D71">
            <v>5260000</v>
          </cell>
          <cell r="E71">
            <v>15333274</v>
          </cell>
        </row>
      </sheetData>
      <sheetData sheetId="14"/>
      <sheetData sheetId="15">
        <row r="29">
          <cell r="D29">
            <v>50000000</v>
          </cell>
          <cell r="E29">
            <v>50000000</v>
          </cell>
        </row>
        <row r="30">
          <cell r="D30">
            <v>5000000</v>
          </cell>
          <cell r="E30">
            <v>1000000</v>
          </cell>
        </row>
        <row r="31">
          <cell r="D31">
            <v>2000000</v>
          </cell>
          <cell r="E31">
            <v>0</v>
          </cell>
        </row>
        <row r="32">
          <cell r="D32">
            <v>15000000</v>
          </cell>
          <cell r="E32">
            <v>14400000</v>
          </cell>
        </row>
        <row r="33">
          <cell r="D33">
            <v>15000000</v>
          </cell>
          <cell r="E33">
            <v>32500000</v>
          </cell>
        </row>
        <row r="35">
          <cell r="D35">
            <v>20000000</v>
          </cell>
          <cell r="E35">
            <v>10000000</v>
          </cell>
        </row>
        <row r="36">
          <cell r="D36">
            <v>5000000</v>
          </cell>
          <cell r="E36">
            <v>7320000</v>
          </cell>
        </row>
        <row r="37">
          <cell r="D37">
            <v>10000000</v>
          </cell>
          <cell r="E37">
            <v>10000000</v>
          </cell>
        </row>
        <row r="38">
          <cell r="D38">
            <v>75000000</v>
          </cell>
          <cell r="E38">
            <v>43434131</v>
          </cell>
        </row>
        <row r="39">
          <cell r="D39">
            <v>30000000</v>
          </cell>
          <cell r="E39">
            <v>30000000</v>
          </cell>
        </row>
        <row r="40">
          <cell r="D40">
            <v>6000000</v>
          </cell>
          <cell r="E40">
            <v>1620000</v>
          </cell>
        </row>
        <row r="41">
          <cell r="D41">
            <v>30000000</v>
          </cell>
          <cell r="E41">
            <v>38500000</v>
          </cell>
        </row>
        <row r="42">
          <cell r="D42">
            <v>28000000</v>
          </cell>
          <cell r="E42">
            <v>23955000</v>
          </cell>
        </row>
        <row r="44">
          <cell r="D44">
            <v>15672420</v>
          </cell>
          <cell r="E44">
            <v>15672420</v>
          </cell>
        </row>
        <row r="46">
          <cell r="D46">
            <v>0</v>
          </cell>
          <cell r="E46">
            <v>1480000</v>
          </cell>
        </row>
        <row r="47">
          <cell r="D47">
            <v>2422000</v>
          </cell>
          <cell r="E47">
            <v>2069510</v>
          </cell>
        </row>
        <row r="48">
          <cell r="D48">
            <v>0</v>
          </cell>
          <cell r="E48">
            <v>6000</v>
          </cell>
        </row>
        <row r="49">
          <cell r="D49">
            <v>26587678</v>
          </cell>
          <cell r="E49">
            <v>148709</v>
          </cell>
        </row>
        <row r="52">
          <cell r="D52">
            <v>62839902</v>
          </cell>
          <cell r="E52">
            <v>62839902</v>
          </cell>
        </row>
        <row r="54">
          <cell r="D54">
            <v>40000000</v>
          </cell>
          <cell r="E54">
            <v>45574665</v>
          </cell>
        </row>
        <row r="63">
          <cell r="D63">
            <v>2250000</v>
          </cell>
          <cell r="E63">
            <v>1478330</v>
          </cell>
        </row>
        <row r="64">
          <cell r="D64">
            <v>5800000</v>
          </cell>
          <cell r="E64">
            <v>5381820</v>
          </cell>
        </row>
        <row r="65">
          <cell r="D65">
            <v>33750000</v>
          </cell>
          <cell r="E65">
            <v>35568300</v>
          </cell>
        </row>
        <row r="66">
          <cell r="D66">
            <v>1900000</v>
          </cell>
          <cell r="E66">
            <v>1484850</v>
          </cell>
        </row>
        <row r="67">
          <cell r="D67">
            <v>1600000</v>
          </cell>
          <cell r="E67">
            <v>1276000</v>
          </cell>
        </row>
        <row r="68">
          <cell r="D68">
            <v>2300000</v>
          </cell>
          <cell r="E68">
            <v>1853500</v>
          </cell>
        </row>
        <row r="69">
          <cell r="D69">
            <v>3050000</v>
          </cell>
          <cell r="E69">
            <v>828100</v>
          </cell>
        </row>
        <row r="70">
          <cell r="D70">
            <v>2500000</v>
          </cell>
          <cell r="E70">
            <v>106090</v>
          </cell>
        </row>
        <row r="71">
          <cell r="D71">
            <v>3500000</v>
          </cell>
          <cell r="E71">
            <v>1647420</v>
          </cell>
        </row>
        <row r="72">
          <cell r="D72">
            <v>5300000</v>
          </cell>
          <cell r="E72">
            <v>5171300</v>
          </cell>
        </row>
        <row r="73">
          <cell r="D73">
            <v>2500000</v>
          </cell>
          <cell r="E73">
            <v>3500000</v>
          </cell>
        </row>
        <row r="75">
          <cell r="D75">
            <v>25000000</v>
          </cell>
          <cell r="E75">
            <v>42500000</v>
          </cell>
        </row>
        <row r="76">
          <cell r="D76">
            <v>4000000</v>
          </cell>
          <cell r="E76">
            <v>0</v>
          </cell>
        </row>
        <row r="77">
          <cell r="D77">
            <v>4000000</v>
          </cell>
          <cell r="E77">
            <v>3125936</v>
          </cell>
        </row>
        <row r="78">
          <cell r="D78">
            <v>22000000</v>
          </cell>
          <cell r="E78">
            <v>24325250</v>
          </cell>
        </row>
        <row r="81">
          <cell r="D81">
            <v>7000000</v>
          </cell>
          <cell r="E81">
            <v>1473870</v>
          </cell>
        </row>
        <row r="82">
          <cell r="D82">
            <v>9000000</v>
          </cell>
          <cell r="E82">
            <v>6415270</v>
          </cell>
        </row>
        <row r="83">
          <cell r="D83">
            <v>11500000</v>
          </cell>
          <cell r="E83">
            <v>5661140</v>
          </cell>
        </row>
        <row r="84">
          <cell r="D84">
            <v>6500000</v>
          </cell>
          <cell r="E84">
            <v>5827490</v>
          </cell>
        </row>
        <row r="86">
          <cell r="D86">
            <v>19000000</v>
          </cell>
          <cell r="E86">
            <v>0</v>
          </cell>
        </row>
        <row r="87">
          <cell r="D87">
            <v>23000000</v>
          </cell>
          <cell r="E87">
            <v>15528885</v>
          </cell>
        </row>
        <row r="88">
          <cell r="D88">
            <v>58000000</v>
          </cell>
          <cell r="E88">
            <v>48923825</v>
          </cell>
        </row>
        <row r="91">
          <cell r="D91">
            <v>66992000</v>
          </cell>
          <cell r="E91">
            <v>78349200</v>
          </cell>
        </row>
        <row r="95">
          <cell r="D95">
            <v>12000000</v>
          </cell>
          <cell r="E95">
            <v>11964100</v>
          </cell>
        </row>
        <row r="97">
          <cell r="D97">
            <v>4800000</v>
          </cell>
          <cell r="E97">
            <v>2190650</v>
          </cell>
        </row>
        <row r="98">
          <cell r="D98">
            <v>4000000</v>
          </cell>
          <cell r="E98">
            <v>3997120</v>
          </cell>
        </row>
        <row r="100">
          <cell r="D100">
            <v>10800000</v>
          </cell>
          <cell r="E100">
            <v>10800000</v>
          </cell>
        </row>
        <row r="101">
          <cell r="D101">
            <v>5080000</v>
          </cell>
          <cell r="E101">
            <v>1865750</v>
          </cell>
        </row>
        <row r="104">
          <cell r="D104">
            <v>5000000</v>
          </cell>
          <cell r="E104">
            <v>4388886</v>
          </cell>
        </row>
        <row r="105">
          <cell r="D105">
            <v>4000000</v>
          </cell>
          <cell r="E105">
            <v>4840514</v>
          </cell>
        </row>
        <row r="106">
          <cell r="D106">
            <v>1800000</v>
          </cell>
          <cell r="E106">
            <v>1730116</v>
          </cell>
        </row>
        <row r="107">
          <cell r="D107">
            <v>2000000</v>
          </cell>
          <cell r="E107">
            <v>2170640</v>
          </cell>
        </row>
        <row r="108">
          <cell r="D108">
            <v>3600000</v>
          </cell>
          <cell r="E108">
            <v>2107900</v>
          </cell>
        </row>
        <row r="110">
          <cell r="D110">
            <v>12000000</v>
          </cell>
          <cell r="E110">
            <v>6439500</v>
          </cell>
        </row>
        <row r="111">
          <cell r="D111">
            <v>400000</v>
          </cell>
          <cell r="E111">
            <v>334380</v>
          </cell>
        </row>
        <row r="112">
          <cell r="D112">
            <v>400000</v>
          </cell>
          <cell r="E112">
            <v>38000</v>
          </cell>
        </row>
        <row r="113">
          <cell r="D113">
            <v>1600000</v>
          </cell>
          <cell r="E113">
            <v>1271194</v>
          </cell>
        </row>
        <row r="114">
          <cell r="D114">
            <v>3000000</v>
          </cell>
          <cell r="E114">
            <v>1030100</v>
          </cell>
        </row>
        <row r="115">
          <cell r="D115">
            <v>14000000</v>
          </cell>
          <cell r="E115">
            <v>9533220</v>
          </cell>
        </row>
        <row r="116">
          <cell r="D116">
            <v>8000000</v>
          </cell>
          <cell r="E116">
            <v>6250000</v>
          </cell>
        </row>
        <row r="117">
          <cell r="D117">
            <v>16600000</v>
          </cell>
          <cell r="E117">
            <v>15744000</v>
          </cell>
        </row>
        <row r="118">
          <cell r="D118">
            <v>3000348</v>
          </cell>
          <cell r="E118">
            <v>491321</v>
          </cell>
        </row>
        <row r="121">
          <cell r="D121">
            <v>5999652</v>
          </cell>
          <cell r="E121">
            <v>12906370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workbookViewId="0">
      <selection sqref="A1:H1"/>
    </sheetView>
  </sheetViews>
  <sheetFormatPr defaultRowHeight="13.5"/>
  <cols>
    <col min="1" max="1" width="12.33203125" customWidth="1"/>
    <col min="2" max="2" width="13.77734375" customWidth="1"/>
    <col min="3" max="3" width="14" customWidth="1"/>
    <col min="4" max="4" width="13.21875" customWidth="1"/>
    <col min="5" max="5" width="11.33203125" customWidth="1"/>
    <col min="6" max="6" width="14.21875" customWidth="1"/>
    <col min="7" max="7" width="15.88671875" style="7" customWidth="1"/>
    <col min="8" max="8" width="14.33203125" customWidth="1"/>
    <col min="11" max="11" width="13.77734375" bestFit="1" customWidth="1"/>
    <col min="12" max="12" width="9.5546875" bestFit="1" customWidth="1"/>
  </cols>
  <sheetData>
    <row r="1" spans="1:11" ht="27" customHeight="1">
      <c r="A1" s="129" t="s">
        <v>118</v>
      </c>
      <c r="B1" s="129"/>
      <c r="C1" s="129"/>
      <c r="D1" s="129"/>
      <c r="E1" s="129"/>
      <c r="F1" s="129"/>
      <c r="G1" s="129"/>
      <c r="H1" s="129"/>
    </row>
    <row r="2" spans="1:11" ht="12" customHeight="1">
      <c r="A2" s="5"/>
      <c r="B2" s="5"/>
      <c r="C2" s="5"/>
      <c r="D2" s="5"/>
      <c r="E2" s="5"/>
      <c r="F2" s="5"/>
      <c r="G2" s="6"/>
    </row>
    <row r="3" spans="1:11" ht="15" customHeight="1">
      <c r="A3" s="130" t="s">
        <v>2</v>
      </c>
      <c r="B3" s="131"/>
      <c r="C3" s="132"/>
      <c r="D3" s="133"/>
      <c r="E3" s="130" t="s">
        <v>3</v>
      </c>
      <c r="F3" s="131"/>
      <c r="G3" s="131"/>
      <c r="H3" s="134"/>
    </row>
    <row r="4" spans="1:11" ht="15" customHeight="1" thickBot="1">
      <c r="A4" s="13" t="s">
        <v>0</v>
      </c>
      <c r="B4" s="36" t="s">
        <v>4</v>
      </c>
      <c r="C4" s="135" t="s">
        <v>5</v>
      </c>
      <c r="D4" s="136"/>
      <c r="E4" s="36" t="s">
        <v>6</v>
      </c>
      <c r="F4" s="37" t="s">
        <v>7</v>
      </c>
      <c r="G4" s="135" t="s">
        <v>5</v>
      </c>
      <c r="H4" s="136"/>
    </row>
    <row r="5" spans="1:11" ht="17.25" customHeight="1" thickTop="1">
      <c r="A5" s="72" t="s">
        <v>92</v>
      </c>
      <c r="B5" s="38">
        <f>SUM(D6:D8)</f>
        <v>289150000</v>
      </c>
      <c r="C5" s="137"/>
      <c r="D5" s="138"/>
      <c r="E5" s="92" t="s">
        <v>41</v>
      </c>
      <c r="F5" s="48">
        <f>SUM(H6:H7)</f>
        <v>483400000</v>
      </c>
      <c r="G5" s="27"/>
      <c r="H5" s="49"/>
    </row>
    <row r="6" spans="1:11" ht="17.25" customHeight="1">
      <c r="A6" s="88"/>
      <c r="B6" s="39"/>
      <c r="C6" s="17" t="s">
        <v>19</v>
      </c>
      <c r="D6" s="40">
        <v>192150000</v>
      </c>
      <c r="E6" s="90"/>
      <c r="F6" s="44"/>
      <c r="G6" s="28" t="s">
        <v>9</v>
      </c>
      <c r="H6" s="45">
        <v>180450000</v>
      </c>
    </row>
    <row r="7" spans="1:11" ht="17.25" customHeight="1">
      <c r="A7" s="88"/>
      <c r="B7" s="43"/>
      <c r="C7" s="4" t="s">
        <v>35</v>
      </c>
      <c r="D7" s="40">
        <v>48000000</v>
      </c>
      <c r="E7" s="90"/>
      <c r="F7" s="44"/>
      <c r="G7" s="28" t="s">
        <v>11</v>
      </c>
      <c r="H7" s="45">
        <v>302950000</v>
      </c>
    </row>
    <row r="8" spans="1:11" ht="17.25" customHeight="1">
      <c r="A8" s="88"/>
      <c r="B8" s="43"/>
      <c r="C8" s="4" t="s">
        <v>8</v>
      </c>
      <c r="D8" s="40">
        <v>49000000</v>
      </c>
      <c r="E8" s="94" t="s">
        <v>42</v>
      </c>
      <c r="F8" s="50">
        <f>SUM(H9:H10)</f>
        <v>331722000</v>
      </c>
      <c r="G8" s="25"/>
      <c r="H8" s="42"/>
    </row>
    <row r="9" spans="1:11" ht="17.25" customHeight="1">
      <c r="A9" s="91" t="s">
        <v>93</v>
      </c>
      <c r="B9" s="46">
        <f>SUM(D10:D16)</f>
        <v>394594000</v>
      </c>
      <c r="C9" s="18"/>
      <c r="D9" s="47"/>
      <c r="E9" s="95"/>
      <c r="F9" s="50"/>
      <c r="G9" s="25" t="s">
        <v>10</v>
      </c>
      <c r="H9" s="42">
        <v>160500000</v>
      </c>
    </row>
    <row r="10" spans="1:11" ht="17.25" customHeight="1">
      <c r="A10" s="88"/>
      <c r="B10" s="43"/>
      <c r="C10" s="4" t="s">
        <v>36</v>
      </c>
      <c r="D10" s="40">
        <v>27000000</v>
      </c>
      <c r="E10" s="96"/>
      <c r="F10" s="38"/>
      <c r="G10" s="29" t="s">
        <v>12</v>
      </c>
      <c r="H10" s="84">
        <v>171222000</v>
      </c>
    </row>
    <row r="11" spans="1:11" ht="17.25" customHeight="1">
      <c r="A11" s="88"/>
      <c r="B11" s="43"/>
      <c r="C11" s="4" t="s">
        <v>35</v>
      </c>
      <c r="D11" s="40">
        <v>28000000</v>
      </c>
      <c r="E11" s="2" t="s">
        <v>88</v>
      </c>
      <c r="F11" s="48">
        <f>H11</f>
        <v>193770000</v>
      </c>
      <c r="G11" s="121" t="s">
        <v>115</v>
      </c>
      <c r="H11" s="49">
        <v>193770000</v>
      </c>
    </row>
    <row r="12" spans="1:11" ht="17.25" customHeight="1">
      <c r="A12" s="88"/>
      <c r="B12" s="43"/>
      <c r="C12" s="4" t="s">
        <v>8</v>
      </c>
      <c r="D12" s="40">
        <v>38712000</v>
      </c>
      <c r="E12" s="2" t="s">
        <v>57</v>
      </c>
      <c r="F12" s="48">
        <f>H12</f>
        <v>18000000</v>
      </c>
      <c r="G12" s="121" t="s">
        <v>89</v>
      </c>
      <c r="H12" s="49">
        <v>18000000</v>
      </c>
    </row>
    <row r="13" spans="1:11" ht="17.25" customHeight="1">
      <c r="A13" s="88"/>
      <c r="B13" s="43"/>
      <c r="C13" s="4" t="s">
        <v>37</v>
      </c>
      <c r="D13" s="40">
        <v>28824000</v>
      </c>
      <c r="E13" s="3" t="s">
        <v>79</v>
      </c>
      <c r="F13" s="50">
        <f>H13+H14</f>
        <v>8800000</v>
      </c>
      <c r="G13" s="122" t="s">
        <v>21</v>
      </c>
      <c r="H13" s="42">
        <v>4800000</v>
      </c>
    </row>
    <row r="14" spans="1:11" ht="17.25" customHeight="1">
      <c r="A14" s="88"/>
      <c r="B14" s="43"/>
      <c r="C14" s="4" t="s">
        <v>94</v>
      </c>
      <c r="D14" s="40">
        <v>78058000</v>
      </c>
      <c r="E14" s="12"/>
      <c r="F14" s="68"/>
      <c r="G14" s="123" t="s">
        <v>103</v>
      </c>
      <c r="H14" s="56">
        <v>4000000</v>
      </c>
    </row>
    <row r="15" spans="1:11" ht="17.25" customHeight="1">
      <c r="A15" s="88"/>
      <c r="B15" s="43"/>
      <c r="C15" s="4" t="s">
        <v>58</v>
      </c>
      <c r="D15" s="40">
        <v>6000000</v>
      </c>
      <c r="E15" s="3" t="s">
        <v>80</v>
      </c>
      <c r="F15" s="50">
        <f>H15+H16</f>
        <v>18280000</v>
      </c>
      <c r="G15" s="122" t="s">
        <v>20</v>
      </c>
      <c r="H15" s="42">
        <v>13200000</v>
      </c>
    </row>
    <row r="16" spans="1:11" ht="17.25" customHeight="1">
      <c r="A16" s="15"/>
      <c r="B16" s="38"/>
      <c r="C16" s="10" t="s">
        <v>29</v>
      </c>
      <c r="D16" s="58">
        <v>188000000</v>
      </c>
      <c r="E16" s="12"/>
      <c r="F16" s="68"/>
      <c r="G16" s="123" t="s">
        <v>25</v>
      </c>
      <c r="H16" s="56">
        <v>5080000</v>
      </c>
      <c r="K16" s="70"/>
    </row>
    <row r="17" spans="1:11" ht="17.25" customHeight="1">
      <c r="A17" s="88" t="s">
        <v>68</v>
      </c>
      <c r="B17" s="111">
        <f>D18+D23+D24</f>
        <v>122000000</v>
      </c>
      <c r="C17" s="16"/>
      <c r="D17" s="51"/>
      <c r="E17" s="3" t="s">
        <v>64</v>
      </c>
      <c r="F17" s="50">
        <f>H17+H18+H19+H20</f>
        <v>17624000</v>
      </c>
      <c r="G17" s="122" t="s">
        <v>104</v>
      </c>
      <c r="H17" s="42">
        <v>7952000</v>
      </c>
      <c r="K17" s="30"/>
    </row>
    <row r="18" spans="1:11" ht="17.25" customHeight="1">
      <c r="A18" s="88"/>
      <c r="B18" s="43"/>
      <c r="C18" s="16" t="s">
        <v>95</v>
      </c>
      <c r="D18" s="51">
        <f>SUM(D19:D22)</f>
        <v>77000000</v>
      </c>
      <c r="E18" s="1"/>
      <c r="F18" s="44"/>
      <c r="G18" s="26" t="s">
        <v>105</v>
      </c>
      <c r="H18" s="45">
        <v>5872000</v>
      </c>
    </row>
    <row r="19" spans="1:11" ht="17.25" customHeight="1">
      <c r="A19" s="93"/>
      <c r="B19" s="44"/>
      <c r="C19" s="9" t="s">
        <v>99</v>
      </c>
      <c r="D19" s="69">
        <v>50000000</v>
      </c>
      <c r="E19" s="1"/>
      <c r="F19" s="44"/>
      <c r="G19" s="26" t="s">
        <v>106</v>
      </c>
      <c r="H19" s="45">
        <v>1800000</v>
      </c>
    </row>
    <row r="20" spans="1:11" ht="17.25" customHeight="1">
      <c r="A20" s="93"/>
      <c r="B20" s="14"/>
      <c r="C20" s="9" t="s">
        <v>98</v>
      </c>
      <c r="D20" s="52">
        <v>20000000</v>
      </c>
      <c r="E20" s="12"/>
      <c r="F20" s="68"/>
      <c r="G20" s="123" t="s">
        <v>107</v>
      </c>
      <c r="H20" s="56">
        <v>2000000</v>
      </c>
    </row>
    <row r="21" spans="1:11" ht="17.25" customHeight="1">
      <c r="A21" s="93"/>
      <c r="B21" s="14"/>
      <c r="C21" s="9" t="s">
        <v>96</v>
      </c>
      <c r="D21" s="52">
        <v>5000000</v>
      </c>
      <c r="E21" s="12" t="s">
        <v>66</v>
      </c>
      <c r="F21" s="68">
        <f>H21</f>
        <v>536790</v>
      </c>
      <c r="G21" s="123" t="s">
        <v>116</v>
      </c>
      <c r="H21" s="56">
        <v>536790</v>
      </c>
    </row>
    <row r="22" spans="1:11" ht="17.25" customHeight="1">
      <c r="A22" s="93"/>
      <c r="B22" s="41"/>
      <c r="C22" s="21" t="s">
        <v>97</v>
      </c>
      <c r="D22" s="53">
        <v>2000000</v>
      </c>
      <c r="E22" s="2" t="s">
        <v>23</v>
      </c>
      <c r="F22" s="68">
        <f>H22</f>
        <v>4560000</v>
      </c>
      <c r="G22" s="121" t="s">
        <v>23</v>
      </c>
      <c r="H22" s="49">
        <v>4560000</v>
      </c>
    </row>
    <row r="23" spans="1:11" ht="17.25" customHeight="1">
      <c r="A23" s="93"/>
      <c r="B23" s="14"/>
      <c r="C23" s="19" t="s">
        <v>71</v>
      </c>
      <c r="D23" s="47">
        <v>20000000</v>
      </c>
      <c r="E23" s="3" t="s">
        <v>81</v>
      </c>
      <c r="F23" s="50">
        <f>H23+H24</f>
        <v>14138000</v>
      </c>
      <c r="G23" s="122" t="s">
        <v>108</v>
      </c>
      <c r="H23" s="42">
        <v>2138000</v>
      </c>
    </row>
    <row r="24" spans="1:11" ht="17.25" customHeight="1">
      <c r="A24" s="112"/>
      <c r="B24" s="57"/>
      <c r="C24" s="20" t="s">
        <v>86</v>
      </c>
      <c r="D24" s="87">
        <v>25000000</v>
      </c>
      <c r="E24" s="12"/>
      <c r="F24" s="68"/>
      <c r="G24" s="123" t="s">
        <v>26</v>
      </c>
      <c r="H24" s="56">
        <v>12000000</v>
      </c>
    </row>
    <row r="25" spans="1:11" ht="17.25" customHeight="1">
      <c r="A25" s="93" t="s">
        <v>119</v>
      </c>
      <c r="B25" s="114">
        <f>D26+D27</f>
        <v>105000000</v>
      </c>
      <c r="C25" s="19"/>
      <c r="D25" s="113"/>
      <c r="E25" s="2" t="s">
        <v>62</v>
      </c>
      <c r="F25" s="48">
        <f>H25</f>
        <v>7300000</v>
      </c>
      <c r="G25" s="121" t="s">
        <v>90</v>
      </c>
      <c r="H25" s="49">
        <v>7300000</v>
      </c>
    </row>
    <row r="26" spans="1:11" ht="17.25" customHeight="1">
      <c r="A26" s="90"/>
      <c r="B26" s="41"/>
      <c r="C26" s="85" t="s">
        <v>69</v>
      </c>
      <c r="D26" s="86">
        <v>75000000</v>
      </c>
      <c r="E26" s="3" t="s">
        <v>61</v>
      </c>
      <c r="F26" s="48">
        <f>H26</f>
        <v>1650000</v>
      </c>
      <c r="G26" s="122" t="s">
        <v>91</v>
      </c>
      <c r="H26" s="42">
        <v>1650000</v>
      </c>
    </row>
    <row r="27" spans="1:11" ht="17.25" customHeight="1">
      <c r="A27" s="116"/>
      <c r="B27" s="68"/>
      <c r="C27" s="10" t="s">
        <v>72</v>
      </c>
      <c r="D27" s="58">
        <v>30000000</v>
      </c>
      <c r="E27" s="2" t="s">
        <v>63</v>
      </c>
      <c r="F27" s="48">
        <f>H27</f>
        <v>2900000</v>
      </c>
      <c r="G27" s="121" t="s">
        <v>63</v>
      </c>
      <c r="H27" s="49">
        <v>2900000</v>
      </c>
    </row>
    <row r="28" spans="1:11" ht="17.25" customHeight="1">
      <c r="A28" s="116" t="s">
        <v>120</v>
      </c>
      <c r="B28" s="68">
        <f>D28</f>
        <v>6000000</v>
      </c>
      <c r="C28" s="115" t="s">
        <v>76</v>
      </c>
      <c r="D28" s="58">
        <v>6000000</v>
      </c>
      <c r="E28" s="1" t="s">
        <v>59</v>
      </c>
      <c r="F28" s="44">
        <f>H28+H31</f>
        <v>10612000</v>
      </c>
      <c r="G28" s="26" t="s">
        <v>109</v>
      </c>
      <c r="H28" s="45">
        <v>1200000</v>
      </c>
    </row>
    <row r="29" spans="1:11" ht="15" customHeight="1">
      <c r="A29" s="130" t="s">
        <v>2</v>
      </c>
      <c r="B29" s="131"/>
      <c r="C29" s="131"/>
      <c r="D29" s="134"/>
      <c r="E29" s="130" t="s">
        <v>3</v>
      </c>
      <c r="F29" s="131"/>
      <c r="G29" s="131"/>
      <c r="H29" s="134"/>
    </row>
    <row r="30" spans="1:11" ht="15" customHeight="1" thickBot="1">
      <c r="A30" s="36" t="s">
        <v>0</v>
      </c>
      <c r="B30" s="36" t="s">
        <v>4</v>
      </c>
      <c r="C30" s="135" t="s">
        <v>5</v>
      </c>
      <c r="D30" s="136"/>
      <c r="E30" s="36" t="s">
        <v>6</v>
      </c>
      <c r="F30" s="37" t="s">
        <v>7</v>
      </c>
      <c r="G30" s="135" t="s">
        <v>5</v>
      </c>
      <c r="H30" s="136"/>
    </row>
    <row r="31" spans="1:11" ht="17.25" customHeight="1" thickTop="1">
      <c r="A31" s="89" t="s">
        <v>100</v>
      </c>
      <c r="B31" s="48">
        <f>D32</f>
        <v>30000000</v>
      </c>
      <c r="C31" s="19"/>
      <c r="D31" s="47"/>
      <c r="E31" s="12"/>
      <c r="F31" s="68"/>
      <c r="G31" s="123" t="s">
        <v>110</v>
      </c>
      <c r="H31" s="56">
        <v>9412000</v>
      </c>
    </row>
    <row r="32" spans="1:11" ht="17.25" customHeight="1">
      <c r="A32" s="116"/>
      <c r="B32" s="57"/>
      <c r="C32" s="10" t="s">
        <v>13</v>
      </c>
      <c r="D32" s="58">
        <v>30000000</v>
      </c>
      <c r="E32" s="3" t="s">
        <v>60</v>
      </c>
      <c r="F32" s="50">
        <f>H32+H33+H34</f>
        <v>13500000</v>
      </c>
      <c r="G32" s="122" t="s">
        <v>77</v>
      </c>
      <c r="H32" s="42">
        <v>6000000</v>
      </c>
    </row>
    <row r="33" spans="1:8" ht="17.25" customHeight="1">
      <c r="A33" s="89" t="s">
        <v>1</v>
      </c>
      <c r="B33" s="48">
        <f>D34</f>
        <v>28000000</v>
      </c>
      <c r="C33" s="19"/>
      <c r="D33" s="47"/>
      <c r="E33" s="1"/>
      <c r="F33" s="44"/>
      <c r="G33" s="26" t="s">
        <v>60</v>
      </c>
      <c r="H33" s="45">
        <v>5000000</v>
      </c>
    </row>
    <row r="34" spans="1:8" ht="17.25" customHeight="1">
      <c r="A34" s="116"/>
      <c r="B34" s="57"/>
      <c r="C34" s="10" t="s">
        <v>70</v>
      </c>
      <c r="D34" s="58">
        <v>28000000</v>
      </c>
      <c r="E34" s="12"/>
      <c r="F34" s="68"/>
      <c r="G34" s="123" t="s">
        <v>111</v>
      </c>
      <c r="H34" s="56">
        <v>2500000</v>
      </c>
    </row>
    <row r="35" spans="1:8" ht="17.25" customHeight="1">
      <c r="A35" s="89" t="s">
        <v>101</v>
      </c>
      <c r="B35" s="48">
        <f>D36</f>
        <v>2422000</v>
      </c>
      <c r="C35" s="19"/>
      <c r="D35" s="47"/>
      <c r="E35" s="3" t="s">
        <v>30</v>
      </c>
      <c r="F35" s="50">
        <f>H35</f>
        <v>1360000</v>
      </c>
      <c r="G35" s="122" t="s">
        <v>114</v>
      </c>
      <c r="H35" s="42">
        <v>1360000</v>
      </c>
    </row>
    <row r="36" spans="1:8" ht="17.25" customHeight="1">
      <c r="A36" s="116" t="s">
        <v>102</v>
      </c>
      <c r="B36" s="57"/>
      <c r="C36" s="10" t="s">
        <v>73</v>
      </c>
      <c r="D36" s="58">
        <v>2422000</v>
      </c>
      <c r="E36" s="2" t="s">
        <v>112</v>
      </c>
      <c r="F36" s="50">
        <f t="shared" ref="F36:F41" si="0">H36</f>
        <v>1788000</v>
      </c>
      <c r="G36" s="121" t="s">
        <v>113</v>
      </c>
      <c r="H36" s="49">
        <v>1788000</v>
      </c>
    </row>
    <row r="37" spans="1:8" ht="17.25" customHeight="1">
      <c r="A37" s="89" t="s">
        <v>75</v>
      </c>
      <c r="B37" s="48">
        <f>D38</f>
        <v>20000000</v>
      </c>
      <c r="C37" s="19"/>
      <c r="D37" s="47"/>
      <c r="E37" s="12" t="s">
        <v>82</v>
      </c>
      <c r="F37" s="50">
        <f t="shared" si="0"/>
        <v>3000000</v>
      </c>
      <c r="G37" s="123" t="s">
        <v>24</v>
      </c>
      <c r="H37" s="56">
        <v>3000000</v>
      </c>
    </row>
    <row r="38" spans="1:8" ht="17.25" customHeight="1">
      <c r="A38" s="116"/>
      <c r="B38" s="57"/>
      <c r="C38" s="10" t="s">
        <v>74</v>
      </c>
      <c r="D38" s="58">
        <v>20000000</v>
      </c>
      <c r="E38" s="3" t="s">
        <v>83</v>
      </c>
      <c r="F38" s="50">
        <f t="shared" si="0"/>
        <v>14000000</v>
      </c>
      <c r="G38" s="122" t="s">
        <v>28</v>
      </c>
      <c r="H38" s="42">
        <v>14000000</v>
      </c>
    </row>
    <row r="39" spans="1:8" ht="17.25" customHeight="1">
      <c r="A39" s="3" t="s">
        <v>44</v>
      </c>
      <c r="B39" s="59">
        <f>D40</f>
        <v>28200000</v>
      </c>
      <c r="C39" s="16"/>
      <c r="D39" s="60"/>
      <c r="E39" s="2" t="s">
        <v>84</v>
      </c>
      <c r="F39" s="50">
        <f t="shared" si="0"/>
        <v>8000000</v>
      </c>
      <c r="G39" s="121" t="s">
        <v>22</v>
      </c>
      <c r="H39" s="49">
        <v>8000000</v>
      </c>
    </row>
    <row r="40" spans="1:8" ht="17.25" customHeight="1">
      <c r="A40" s="103" t="s">
        <v>87</v>
      </c>
      <c r="B40" s="2"/>
      <c r="C40" s="18" t="s">
        <v>38</v>
      </c>
      <c r="D40" s="87">
        <v>28200000</v>
      </c>
      <c r="E40" s="2" t="s">
        <v>85</v>
      </c>
      <c r="F40" s="50">
        <f t="shared" si="0"/>
        <v>16600000</v>
      </c>
      <c r="G40" s="27" t="s">
        <v>27</v>
      </c>
      <c r="H40" s="49">
        <v>16600000</v>
      </c>
    </row>
    <row r="41" spans="1:8" ht="17.25" customHeight="1">
      <c r="A41" s="117" t="s">
        <v>31</v>
      </c>
      <c r="B41" s="31">
        <f>D42+D43+D44</f>
        <v>105289316</v>
      </c>
      <c r="C41" s="17"/>
      <c r="D41" s="61"/>
      <c r="E41" s="118" t="s">
        <v>78</v>
      </c>
      <c r="F41" s="50">
        <f t="shared" si="0"/>
        <v>7302348</v>
      </c>
      <c r="G41" s="29" t="s">
        <v>78</v>
      </c>
      <c r="H41" s="84">
        <v>7302348</v>
      </c>
    </row>
    <row r="42" spans="1:8" ht="17.25" customHeight="1">
      <c r="A42" s="78"/>
      <c r="B42" s="1"/>
      <c r="C42" s="4" t="s">
        <v>67</v>
      </c>
      <c r="D42" s="86">
        <v>39882236</v>
      </c>
      <c r="E42" s="97" t="s">
        <v>51</v>
      </c>
      <c r="F42" s="98">
        <f>H42</f>
        <v>2340810</v>
      </c>
      <c r="G42" s="11" t="s">
        <v>46</v>
      </c>
      <c r="H42" s="42">
        <v>2340810</v>
      </c>
    </row>
    <row r="43" spans="1:8" ht="17.25" customHeight="1">
      <c r="A43" s="78"/>
      <c r="B43" s="1"/>
      <c r="C43" s="4" t="s">
        <v>65</v>
      </c>
      <c r="D43" s="86">
        <v>38705295</v>
      </c>
      <c r="E43" s="97" t="s">
        <v>32</v>
      </c>
      <c r="F43" s="98">
        <f>H43</f>
        <v>57000</v>
      </c>
      <c r="G43" s="23" t="s">
        <v>43</v>
      </c>
      <c r="H43" s="42">
        <v>57000</v>
      </c>
    </row>
    <row r="44" spans="1:8" ht="17.25" customHeight="1">
      <c r="A44" s="78"/>
      <c r="B44" s="1"/>
      <c r="C44" s="4" t="s">
        <v>31</v>
      </c>
      <c r="D44" s="86">
        <v>26701785</v>
      </c>
      <c r="E44" s="97" t="s">
        <v>53</v>
      </c>
      <c r="F44" s="98">
        <f>SUM(H44:H47)</f>
        <v>116529375</v>
      </c>
      <c r="G44" s="23" t="s">
        <v>54</v>
      </c>
      <c r="H44" s="42">
        <v>26386455</v>
      </c>
    </row>
    <row r="45" spans="1:8" ht="17.25" customHeight="1">
      <c r="A45" s="73" t="s">
        <v>52</v>
      </c>
      <c r="B45" s="104">
        <f>SUM(D46:D50)</f>
        <v>167115007</v>
      </c>
      <c r="C45" s="22"/>
      <c r="D45" s="105"/>
      <c r="E45" s="99" t="s">
        <v>48</v>
      </c>
      <c r="F45" s="54"/>
      <c r="G45" s="32" t="s">
        <v>55</v>
      </c>
      <c r="H45" s="45">
        <v>80000000</v>
      </c>
    </row>
    <row r="46" spans="1:8" ht="17.25" customHeight="1">
      <c r="A46" s="99" t="s">
        <v>47</v>
      </c>
      <c r="B46" s="106"/>
      <c r="C46" s="23" t="s">
        <v>39</v>
      </c>
      <c r="D46" s="107">
        <v>62840250</v>
      </c>
      <c r="E46" s="99"/>
      <c r="F46" s="54"/>
      <c r="G46" s="32" t="s">
        <v>56</v>
      </c>
      <c r="H46" s="45">
        <v>4882920</v>
      </c>
    </row>
    <row r="47" spans="1:8" ht="17.25" customHeight="1">
      <c r="A47" s="99"/>
      <c r="B47" s="106"/>
      <c r="C47" s="32" t="s">
        <v>40</v>
      </c>
      <c r="D47" s="107">
        <v>15672420</v>
      </c>
      <c r="E47" s="100"/>
      <c r="F47" s="55"/>
      <c r="G47" s="24" t="s">
        <v>117</v>
      </c>
      <c r="H47" s="56">
        <v>5260000</v>
      </c>
    </row>
    <row r="48" spans="1:8" ht="18" customHeight="1">
      <c r="A48" s="99"/>
      <c r="B48" s="106"/>
      <c r="C48" s="33" t="s">
        <v>49</v>
      </c>
      <c r="D48" s="107">
        <v>81331817</v>
      </c>
      <c r="E48" s="83"/>
      <c r="F48" s="8"/>
      <c r="G48" s="9"/>
      <c r="H48" s="77"/>
    </row>
    <row r="49" spans="1:8" ht="19.5" customHeight="1">
      <c r="A49" s="99"/>
      <c r="B49" s="106"/>
      <c r="C49" s="33" t="s">
        <v>50</v>
      </c>
      <c r="D49" s="107">
        <v>46790</v>
      </c>
      <c r="E49" s="83"/>
      <c r="F49" s="8"/>
      <c r="G49" s="9"/>
      <c r="H49" s="77"/>
    </row>
    <row r="50" spans="1:8" ht="18" customHeight="1">
      <c r="A50" s="100"/>
      <c r="B50" s="108"/>
      <c r="C50" s="35" t="s">
        <v>45</v>
      </c>
      <c r="D50" s="109">
        <v>7223730</v>
      </c>
      <c r="E50" s="83"/>
      <c r="F50" s="8"/>
      <c r="G50" s="9"/>
      <c r="H50" s="77"/>
    </row>
    <row r="51" spans="1:8" ht="18" customHeight="1">
      <c r="A51" s="99"/>
      <c r="B51" s="106"/>
      <c r="C51" s="34"/>
      <c r="D51" s="110"/>
      <c r="E51" s="101"/>
      <c r="F51" s="41"/>
      <c r="G51" s="33"/>
      <c r="H51" s="102"/>
    </row>
    <row r="52" spans="1:8" ht="18" customHeight="1">
      <c r="A52" s="99"/>
      <c r="B52" s="106"/>
      <c r="C52" s="34"/>
      <c r="D52" s="119"/>
      <c r="E52" s="120"/>
      <c r="F52" s="41"/>
      <c r="G52" s="33"/>
      <c r="H52" s="102"/>
    </row>
    <row r="53" spans="1:8" ht="17.25" customHeight="1">
      <c r="A53" s="33"/>
      <c r="B53" s="106"/>
      <c r="C53" s="34"/>
      <c r="D53" s="34"/>
      <c r="E53" s="120"/>
      <c r="F53" s="41"/>
      <c r="G53" s="33"/>
      <c r="H53" s="102"/>
    </row>
    <row r="54" spans="1:8" ht="18" customHeight="1">
      <c r="A54" s="33"/>
      <c r="B54" s="106"/>
      <c r="C54" s="34"/>
      <c r="D54" s="34"/>
      <c r="E54" s="120"/>
      <c r="F54" s="41"/>
      <c r="G54" s="33"/>
      <c r="H54" s="102"/>
    </row>
    <row r="55" spans="1:8" ht="17.25" customHeight="1" thickBot="1">
      <c r="A55" s="33"/>
      <c r="B55" s="106"/>
      <c r="C55" s="34"/>
      <c r="D55" s="34"/>
      <c r="E55" s="8"/>
      <c r="F55" s="8"/>
      <c r="G55" s="9"/>
      <c r="H55" s="77"/>
    </row>
    <row r="56" spans="1:8" ht="15.75" customHeight="1" thickTop="1">
      <c r="A56" s="62" t="s">
        <v>14</v>
      </c>
      <c r="B56" s="63">
        <f>SUM(B5:B55)</f>
        <v>1297770323</v>
      </c>
      <c r="C56" s="64"/>
      <c r="D56" s="65"/>
      <c r="E56" s="66" t="s">
        <v>14</v>
      </c>
      <c r="F56" s="67">
        <f>SUM(F5:F44)</f>
        <v>1297770323</v>
      </c>
      <c r="G56" s="64"/>
      <c r="H56" s="65"/>
    </row>
    <row r="57" spans="1:8">
      <c r="G57"/>
    </row>
    <row r="58" spans="1:8" ht="15" customHeight="1">
      <c r="F58" s="30"/>
      <c r="G58"/>
    </row>
    <row r="59" spans="1:8" ht="19.5" customHeight="1">
      <c r="B59" s="30"/>
      <c r="F59" s="30"/>
      <c r="G59" s="30"/>
    </row>
    <row r="60" spans="1:8">
      <c r="G60"/>
    </row>
    <row r="61" spans="1:8">
      <c r="G61"/>
    </row>
    <row r="62" spans="1:8">
      <c r="D62" s="30"/>
      <c r="G62"/>
    </row>
    <row r="63" spans="1:8">
      <c r="G63"/>
    </row>
    <row r="64" spans="1:8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</sheetData>
  <mergeCells count="10">
    <mergeCell ref="A1:H1"/>
    <mergeCell ref="A3:D3"/>
    <mergeCell ref="E3:H3"/>
    <mergeCell ref="C4:D4"/>
    <mergeCell ref="G4:H4"/>
    <mergeCell ref="A29:D29"/>
    <mergeCell ref="E29:H29"/>
    <mergeCell ref="C30:D30"/>
    <mergeCell ref="G30:H30"/>
    <mergeCell ref="C5:D5"/>
  </mergeCells>
  <phoneticPr fontId="2" type="noConversion"/>
  <printOptions horizontalCentered="1" verticalCentered="1"/>
  <pageMargins left="0.47244094488188976" right="0.4724409448818897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1"/>
  <sheetViews>
    <sheetView workbookViewId="0">
      <selection activeCell="C70" sqref="C70"/>
    </sheetView>
  </sheetViews>
  <sheetFormatPr defaultRowHeight="13.5"/>
  <cols>
    <col min="1" max="1" width="13.109375" customWidth="1"/>
    <col min="2" max="3" width="17.6640625" customWidth="1"/>
    <col min="4" max="5" width="16.21875" customWidth="1"/>
    <col min="6" max="7" width="14.77734375" customWidth="1"/>
    <col min="8" max="8" width="10.33203125" customWidth="1"/>
  </cols>
  <sheetData>
    <row r="1" spans="1:8" ht="36" customHeight="1">
      <c r="A1" s="129" t="s">
        <v>121</v>
      </c>
      <c r="B1" s="129"/>
      <c r="C1" s="129"/>
      <c r="D1" s="129"/>
      <c r="E1" s="129"/>
      <c r="F1" s="129"/>
      <c r="G1" s="129"/>
      <c r="H1" s="71"/>
    </row>
    <row r="2" spans="1:8" ht="18" customHeight="1">
      <c r="A2" s="139" t="s">
        <v>122</v>
      </c>
      <c r="B2" s="139"/>
      <c r="C2" s="139"/>
      <c r="D2" s="139"/>
      <c r="E2" s="139"/>
      <c r="F2" s="139"/>
      <c r="G2" s="139"/>
      <c r="H2" s="71"/>
    </row>
    <row r="3" spans="1:8" ht="15" customHeight="1">
      <c r="A3" s="140" t="s">
        <v>123</v>
      </c>
      <c r="B3" s="141"/>
      <c r="C3" s="141"/>
      <c r="D3" s="142" t="s">
        <v>124</v>
      </c>
      <c r="E3" s="143" t="s">
        <v>125</v>
      </c>
      <c r="F3" s="144" t="s">
        <v>126</v>
      </c>
      <c r="G3" s="145"/>
      <c r="H3" s="71"/>
    </row>
    <row r="4" spans="1:8" ht="15" customHeight="1" thickBot="1">
      <c r="A4" s="146" t="s">
        <v>15</v>
      </c>
      <c r="B4" s="125" t="s">
        <v>16</v>
      </c>
      <c r="C4" s="147" t="s">
        <v>17</v>
      </c>
      <c r="D4" s="148"/>
      <c r="E4" s="149"/>
      <c r="F4" s="150" t="s">
        <v>127</v>
      </c>
      <c r="G4" s="150" t="s">
        <v>128</v>
      </c>
      <c r="H4" s="71"/>
    </row>
    <row r="5" spans="1:8" ht="18" customHeight="1" thickTop="1">
      <c r="A5" s="151" t="s">
        <v>129</v>
      </c>
      <c r="B5" s="152"/>
      <c r="C5" s="153"/>
      <c r="D5" s="154">
        <f>D6+D7+D8+D14+D18+D19+D20+D21</f>
        <v>576144000</v>
      </c>
      <c r="E5" s="154">
        <f>E6+E7+E8+E14+E18+E19+E20+E21</f>
        <v>654275555</v>
      </c>
      <c r="F5" s="155">
        <f>E5-D5</f>
        <v>78131555</v>
      </c>
      <c r="G5" s="156"/>
      <c r="H5" s="71"/>
    </row>
    <row r="6" spans="1:8" ht="18" customHeight="1">
      <c r="A6" s="80"/>
      <c r="B6" s="124" t="s">
        <v>130</v>
      </c>
      <c r="C6" s="124" t="s">
        <v>131</v>
      </c>
      <c r="D6" s="157">
        <f>[1]기금총괄!D29</f>
        <v>7000000</v>
      </c>
      <c r="E6" s="157">
        <f>[1]기금총괄!E29</f>
        <v>5204000</v>
      </c>
      <c r="F6" s="158"/>
      <c r="G6" s="158">
        <f>D6-E6</f>
        <v>1796000</v>
      </c>
      <c r="H6" s="71"/>
    </row>
    <row r="7" spans="1:8" ht="18" customHeight="1">
      <c r="A7" s="80"/>
      <c r="B7" s="74" t="s">
        <v>132</v>
      </c>
      <c r="C7" s="124" t="s">
        <v>133</v>
      </c>
      <c r="D7" s="157">
        <f>[1]기금총괄!D32</f>
        <v>192150000</v>
      </c>
      <c r="E7" s="157">
        <f>[1]기금총괄!E32</f>
        <v>271910170</v>
      </c>
      <c r="F7" s="158">
        <f>E7-D7</f>
        <v>79760170</v>
      </c>
      <c r="G7" s="158"/>
      <c r="H7" s="71"/>
    </row>
    <row r="8" spans="1:8" ht="17.25" customHeight="1">
      <c r="A8" s="80"/>
      <c r="B8" s="127" t="s">
        <v>134</v>
      </c>
      <c r="C8" s="126"/>
      <c r="D8" s="157">
        <f>SUM(D9:D13)</f>
        <v>76000000</v>
      </c>
      <c r="E8" s="157">
        <f>SUM(E9:E13)</f>
        <v>60893300</v>
      </c>
      <c r="F8" s="158"/>
      <c r="G8" s="158">
        <f>D8-E8</f>
        <v>15106700</v>
      </c>
      <c r="H8" s="71"/>
    </row>
    <row r="9" spans="1:8" ht="17.25" customHeight="1">
      <c r="A9" s="80"/>
      <c r="B9" s="74"/>
      <c r="C9" s="126" t="s">
        <v>135</v>
      </c>
      <c r="D9" s="157">
        <f>[1]기금총괄!D34</f>
        <v>32400000</v>
      </c>
      <c r="E9" s="157">
        <f>[1]기금총괄!E34</f>
        <v>0</v>
      </c>
      <c r="F9" s="158"/>
      <c r="G9" s="158">
        <f>D9-E9</f>
        <v>32400000</v>
      </c>
      <c r="H9" s="71"/>
    </row>
    <row r="10" spans="1:8" ht="17.25" customHeight="1">
      <c r="A10" s="80"/>
      <c r="B10" s="74"/>
      <c r="C10" s="126" t="s">
        <v>136</v>
      </c>
      <c r="D10" s="157">
        <f>[1]기금총괄!D35</f>
        <v>10000000</v>
      </c>
      <c r="E10" s="157">
        <f>[1]기금총괄!E35</f>
        <v>16036500</v>
      </c>
      <c r="F10" s="158">
        <f t="shared" ref="F10:F29" si="0">E10-D10</f>
        <v>6036500</v>
      </c>
      <c r="G10" s="158"/>
      <c r="H10" s="71"/>
    </row>
    <row r="11" spans="1:8" ht="17.25" customHeight="1">
      <c r="A11" s="80"/>
      <c r="B11" s="74"/>
      <c r="C11" s="124" t="s">
        <v>137</v>
      </c>
      <c r="D11" s="157">
        <f>[1]기금총괄!D36</f>
        <v>5600000</v>
      </c>
      <c r="E11" s="157">
        <f>[1]기금총괄!E36</f>
        <v>0</v>
      </c>
      <c r="F11" s="158"/>
      <c r="G11" s="158">
        <f>D11-E11</f>
        <v>5600000</v>
      </c>
      <c r="H11" s="71"/>
    </row>
    <row r="12" spans="1:8" ht="17.25" customHeight="1">
      <c r="A12" s="80"/>
      <c r="B12" s="74"/>
      <c r="C12" s="126" t="s">
        <v>138</v>
      </c>
      <c r="D12" s="157">
        <f>[1]기금총괄!D37</f>
        <v>0</v>
      </c>
      <c r="E12" s="157">
        <f>[1]기금총괄!E37</f>
        <v>3356800</v>
      </c>
      <c r="F12" s="158">
        <f t="shared" si="0"/>
        <v>3356800</v>
      </c>
      <c r="G12" s="158"/>
      <c r="H12" s="71"/>
    </row>
    <row r="13" spans="1:8" ht="17.25" customHeight="1">
      <c r="A13" s="80"/>
      <c r="B13" s="75"/>
      <c r="C13" s="124" t="s">
        <v>139</v>
      </c>
      <c r="D13" s="157">
        <f>[1]기금총괄!D38</f>
        <v>28000000</v>
      </c>
      <c r="E13" s="157">
        <f>[1]기금총괄!E38</f>
        <v>41500000</v>
      </c>
      <c r="F13" s="158">
        <f t="shared" si="0"/>
        <v>13500000</v>
      </c>
      <c r="G13" s="158"/>
      <c r="H13" s="71"/>
    </row>
    <row r="14" spans="1:8">
      <c r="A14" s="80"/>
      <c r="B14" s="74" t="s">
        <v>140</v>
      </c>
      <c r="C14" s="79"/>
      <c r="D14" s="157">
        <f>SUM(D15:D17)</f>
        <v>48712000</v>
      </c>
      <c r="E14" s="157">
        <f>SUM(E15:E17)</f>
        <v>82498122</v>
      </c>
      <c r="F14" s="158">
        <f t="shared" si="0"/>
        <v>33786122</v>
      </c>
      <c r="G14" s="158"/>
      <c r="H14" s="71"/>
    </row>
    <row r="15" spans="1:8">
      <c r="A15" s="80"/>
      <c r="B15" s="74"/>
      <c r="C15" s="79" t="s">
        <v>141</v>
      </c>
      <c r="D15" s="157">
        <f>[1]기금총괄!D40</f>
        <v>31965000</v>
      </c>
      <c r="E15" s="157">
        <f>[1]기금총괄!E40</f>
        <v>39822342</v>
      </c>
      <c r="F15" s="158">
        <f t="shared" si="0"/>
        <v>7857342</v>
      </c>
      <c r="G15" s="158"/>
    </row>
    <row r="16" spans="1:8">
      <c r="A16" s="80"/>
      <c r="B16" s="74"/>
      <c r="C16" s="79" t="s">
        <v>142</v>
      </c>
      <c r="D16" s="157">
        <f>[1]기금총괄!D41</f>
        <v>6747000</v>
      </c>
      <c r="E16" s="157">
        <f>[1]기금총괄!E41</f>
        <v>2878364</v>
      </c>
      <c r="F16" s="158"/>
      <c r="G16" s="158">
        <f>D16-E16</f>
        <v>3868636</v>
      </c>
    </row>
    <row r="17" spans="1:7">
      <c r="A17" s="80"/>
      <c r="B17" s="75"/>
      <c r="C17" s="79" t="s">
        <v>143</v>
      </c>
      <c r="D17" s="157">
        <f>[1]기금총괄!D42</f>
        <v>10000000</v>
      </c>
      <c r="E17" s="157">
        <f>[1]기금총괄!E42</f>
        <v>39797416</v>
      </c>
      <c r="F17" s="158">
        <f t="shared" si="0"/>
        <v>29797416</v>
      </c>
      <c r="G17" s="158"/>
    </row>
    <row r="18" spans="1:7">
      <c r="A18" s="80"/>
      <c r="B18" s="124" t="s">
        <v>144</v>
      </c>
      <c r="C18" s="124" t="s">
        <v>145</v>
      </c>
      <c r="D18" s="157">
        <f>[1]기금총괄!D43</f>
        <v>28824000</v>
      </c>
      <c r="E18" s="157">
        <f>[1]기금총괄!E43</f>
        <v>20155700</v>
      </c>
      <c r="F18" s="158"/>
      <c r="G18" s="158">
        <f>D18-E18</f>
        <v>8668300</v>
      </c>
    </row>
    <row r="19" spans="1:7">
      <c r="A19" s="80"/>
      <c r="B19" s="124" t="s">
        <v>146</v>
      </c>
      <c r="C19" s="79" t="s">
        <v>147</v>
      </c>
      <c r="D19" s="157">
        <f>[1]기금총괄!D46</f>
        <v>78058000</v>
      </c>
      <c r="E19" s="157">
        <f>[1]기금총괄!E46</f>
        <v>68959480</v>
      </c>
      <c r="F19" s="158"/>
      <c r="G19" s="158">
        <f>D19-E19</f>
        <v>9098520</v>
      </c>
    </row>
    <row r="20" spans="1:7">
      <c r="A20" s="80"/>
      <c r="B20" s="124" t="s">
        <v>148</v>
      </c>
      <c r="C20" s="79" t="s">
        <v>149</v>
      </c>
      <c r="D20" s="157">
        <f>[1]기금총괄!D50</f>
        <v>6000000</v>
      </c>
      <c r="E20" s="157">
        <f>[1]기금총괄!E50</f>
        <v>5279900</v>
      </c>
      <c r="F20" s="158"/>
      <c r="G20" s="158">
        <f>D20-E20</f>
        <v>720100</v>
      </c>
    </row>
    <row r="21" spans="1:7">
      <c r="A21" s="82"/>
      <c r="B21" s="124" t="s">
        <v>150</v>
      </c>
      <c r="C21" s="124" t="s">
        <v>151</v>
      </c>
      <c r="D21" s="157">
        <f>[1]경기총괄!D31</f>
        <v>139400000</v>
      </c>
      <c r="E21" s="157">
        <f>[1]경기총괄!E31</f>
        <v>139374883</v>
      </c>
      <c r="F21" s="158"/>
      <c r="G21" s="158">
        <f>D21-E21</f>
        <v>25117</v>
      </c>
    </row>
    <row r="22" spans="1:7">
      <c r="A22" s="80" t="s">
        <v>152</v>
      </c>
      <c r="B22" s="124"/>
      <c r="C22" s="79"/>
      <c r="D22" s="157">
        <f>D23+D24</f>
        <v>20000000</v>
      </c>
      <c r="E22" s="157">
        <f>E23+E24</f>
        <v>65282100</v>
      </c>
      <c r="F22" s="158">
        <f t="shared" si="0"/>
        <v>45282100</v>
      </c>
      <c r="G22" s="158"/>
    </row>
    <row r="23" spans="1:7">
      <c r="A23" s="80"/>
      <c r="B23" s="124" t="s">
        <v>130</v>
      </c>
      <c r="C23" s="79" t="s">
        <v>153</v>
      </c>
      <c r="D23" s="157">
        <f>[1]기타총괄!D30</f>
        <v>20000000</v>
      </c>
      <c r="E23" s="157">
        <f>[1]기타총괄!E30</f>
        <v>23446600</v>
      </c>
      <c r="F23" s="158">
        <f t="shared" si="0"/>
        <v>3446600</v>
      </c>
      <c r="G23" s="158"/>
    </row>
    <row r="24" spans="1:7">
      <c r="A24" s="80"/>
      <c r="B24" s="74" t="s">
        <v>134</v>
      </c>
      <c r="C24" s="79"/>
      <c r="D24" s="157">
        <f>SUM(D25:D27)</f>
        <v>0</v>
      </c>
      <c r="E24" s="157">
        <f>SUM(E25:E27)</f>
        <v>41835500</v>
      </c>
      <c r="F24" s="158">
        <f t="shared" si="0"/>
        <v>41835500</v>
      </c>
      <c r="G24" s="158"/>
    </row>
    <row r="25" spans="1:7">
      <c r="A25" s="80"/>
      <c r="B25" s="74"/>
      <c r="C25" s="79" t="s">
        <v>154</v>
      </c>
      <c r="D25" s="157">
        <f>[1]기타총괄!D32</f>
        <v>0</v>
      </c>
      <c r="E25" s="157">
        <f>[1]기타총괄!E32</f>
        <v>5550000</v>
      </c>
      <c r="F25" s="158">
        <f t="shared" si="0"/>
        <v>5550000</v>
      </c>
      <c r="G25" s="158"/>
    </row>
    <row r="26" spans="1:7">
      <c r="A26" s="80"/>
      <c r="B26" s="74"/>
      <c r="C26" s="79" t="s">
        <v>155</v>
      </c>
      <c r="D26" s="157">
        <f>[1]기타총괄!D33</f>
        <v>0</v>
      </c>
      <c r="E26" s="157">
        <f>[1]기타총괄!E33</f>
        <v>3850000</v>
      </c>
      <c r="F26" s="158">
        <f t="shared" si="0"/>
        <v>3850000</v>
      </c>
      <c r="G26" s="158"/>
    </row>
    <row r="27" spans="1:7">
      <c r="A27" s="82"/>
      <c r="B27" s="75"/>
      <c r="C27" s="79" t="s">
        <v>139</v>
      </c>
      <c r="D27" s="157">
        <f>[1]기타총괄!D34</f>
        <v>0</v>
      </c>
      <c r="E27" s="157">
        <f>[1]기타총괄!E34</f>
        <v>32435500</v>
      </c>
      <c r="F27" s="158">
        <f t="shared" si="0"/>
        <v>32435500</v>
      </c>
      <c r="G27" s="158"/>
    </row>
    <row r="28" spans="1:7" ht="24">
      <c r="A28" s="80" t="s">
        <v>156</v>
      </c>
      <c r="B28" s="124"/>
      <c r="C28" s="79"/>
      <c r="D28" s="157">
        <f>D29+D30</f>
        <v>28200000</v>
      </c>
      <c r="E28" s="157">
        <f>E29+E30</f>
        <v>29305400</v>
      </c>
      <c r="F28" s="158">
        <f t="shared" si="0"/>
        <v>1105400</v>
      </c>
      <c r="G28" s="158"/>
    </row>
    <row r="29" spans="1:7">
      <c r="A29" s="80"/>
      <c r="B29" s="124" t="s">
        <v>132</v>
      </c>
      <c r="C29" s="79" t="s">
        <v>133</v>
      </c>
      <c r="D29" s="157">
        <f>[1]공익적립총괄!D30</f>
        <v>0</v>
      </c>
      <c r="E29" s="157">
        <f>[1]공익적립총괄!E30</f>
        <v>1105400</v>
      </c>
      <c r="F29" s="158">
        <f t="shared" si="0"/>
        <v>1105400</v>
      </c>
      <c r="G29" s="158"/>
    </row>
    <row r="30" spans="1:7">
      <c r="A30" s="82"/>
      <c r="B30" s="124" t="s">
        <v>146</v>
      </c>
      <c r="C30" s="124" t="s">
        <v>147</v>
      </c>
      <c r="D30" s="157">
        <f>[1]공익적립총괄!D31</f>
        <v>28200000</v>
      </c>
      <c r="E30" s="157">
        <f>[1]공익적립총괄!E31</f>
        <v>28200000</v>
      </c>
      <c r="F30" s="158"/>
      <c r="G30" s="158"/>
    </row>
    <row r="31" spans="1:7" ht="15" customHeight="1">
      <c r="A31" s="140" t="s">
        <v>123</v>
      </c>
      <c r="B31" s="141"/>
      <c r="C31" s="141"/>
      <c r="D31" s="142" t="s">
        <v>124</v>
      </c>
      <c r="E31" s="143" t="s">
        <v>125</v>
      </c>
      <c r="F31" s="144" t="s">
        <v>126</v>
      </c>
      <c r="G31" s="145"/>
    </row>
    <row r="32" spans="1:7" ht="15" customHeight="1" thickBot="1">
      <c r="A32" s="146" t="s">
        <v>15</v>
      </c>
      <c r="B32" s="125" t="s">
        <v>16</v>
      </c>
      <c r="C32" s="147" t="s">
        <v>17</v>
      </c>
      <c r="D32" s="148"/>
      <c r="E32" s="149"/>
      <c r="F32" s="150" t="s">
        <v>127</v>
      </c>
      <c r="G32" s="150" t="s">
        <v>128</v>
      </c>
    </row>
    <row r="33" spans="1:7" ht="15" customHeight="1" thickTop="1">
      <c r="A33" s="74" t="s">
        <v>157</v>
      </c>
      <c r="B33" s="75"/>
      <c r="C33" s="75"/>
      <c r="D33" s="159">
        <f>D34+D39+D45+D46+D47</f>
        <v>309094420</v>
      </c>
      <c r="E33" s="159">
        <f>E34+E39+E45+E46+E47</f>
        <v>281957061</v>
      </c>
      <c r="F33" s="158"/>
      <c r="G33" s="158">
        <f>D33-E33</f>
        <v>27137359</v>
      </c>
    </row>
    <row r="34" spans="1:7" ht="15" customHeight="1">
      <c r="A34" s="74"/>
      <c r="B34" s="74" t="s">
        <v>158</v>
      </c>
      <c r="C34" s="124"/>
      <c r="D34" s="157">
        <f>SUM(D35:D38)</f>
        <v>77000000</v>
      </c>
      <c r="E34" s="157">
        <f>SUM(E35:E38)</f>
        <v>61000000</v>
      </c>
      <c r="F34" s="158"/>
      <c r="G34" s="158">
        <f>D34-E34</f>
        <v>16000000</v>
      </c>
    </row>
    <row r="35" spans="1:7" ht="15" customHeight="1">
      <c r="A35" s="74"/>
      <c r="B35" s="160"/>
      <c r="C35" s="124" t="s">
        <v>159</v>
      </c>
      <c r="D35" s="157">
        <f>[1]자체총괄!D29</f>
        <v>50000000</v>
      </c>
      <c r="E35" s="157">
        <f>[1]자체총괄!E29</f>
        <v>50000000</v>
      </c>
      <c r="F35" s="158"/>
      <c r="G35" s="158"/>
    </row>
    <row r="36" spans="1:7" ht="15" customHeight="1">
      <c r="A36" s="74"/>
      <c r="B36" s="160"/>
      <c r="C36" s="124" t="s">
        <v>160</v>
      </c>
      <c r="D36" s="157">
        <f>[1]자체총괄!D35</f>
        <v>20000000</v>
      </c>
      <c r="E36" s="157">
        <f>[1]자체총괄!E35</f>
        <v>10000000</v>
      </c>
      <c r="F36" s="158"/>
      <c r="G36" s="158">
        <f t="shared" ref="G36:G52" si="1">D36-E36</f>
        <v>10000000</v>
      </c>
    </row>
    <row r="37" spans="1:7" ht="15" customHeight="1">
      <c r="A37" s="74"/>
      <c r="B37" s="160"/>
      <c r="C37" s="124" t="s">
        <v>161</v>
      </c>
      <c r="D37" s="157">
        <f>[1]자체총괄!D30</f>
        <v>5000000</v>
      </c>
      <c r="E37" s="157">
        <f>[1]자체총괄!E30</f>
        <v>1000000</v>
      </c>
      <c r="F37" s="158"/>
      <c r="G37" s="158">
        <f t="shared" si="1"/>
        <v>4000000</v>
      </c>
    </row>
    <row r="38" spans="1:7" ht="15" customHeight="1">
      <c r="A38" s="74"/>
      <c r="B38" s="75"/>
      <c r="C38" s="124" t="s">
        <v>162</v>
      </c>
      <c r="D38" s="157">
        <f>[1]자체총괄!D31</f>
        <v>2000000</v>
      </c>
      <c r="E38" s="157">
        <f>[1]자체총괄!E31</f>
        <v>0</v>
      </c>
      <c r="F38" s="158"/>
      <c r="G38" s="158">
        <f t="shared" si="1"/>
        <v>2000000</v>
      </c>
    </row>
    <row r="39" spans="1:7" ht="15" customHeight="1">
      <c r="A39" s="74"/>
      <c r="B39" s="74" t="s">
        <v>163</v>
      </c>
      <c r="C39" s="75"/>
      <c r="D39" s="161">
        <f>SUM(D40:D44)</f>
        <v>156000000</v>
      </c>
      <c r="E39" s="161">
        <f>SUM(E40:E44)</f>
        <v>139274131</v>
      </c>
      <c r="F39" s="158"/>
      <c r="G39" s="158">
        <f t="shared" si="1"/>
        <v>16725869</v>
      </c>
    </row>
    <row r="40" spans="1:7" ht="15" customHeight="1">
      <c r="A40" s="74"/>
      <c r="B40" s="74"/>
      <c r="C40" s="75" t="s">
        <v>164</v>
      </c>
      <c r="D40" s="161">
        <f>[1]자체총괄!D32+[1]자체총괄!D36</f>
        <v>20000000</v>
      </c>
      <c r="E40" s="161">
        <f>[1]자체총괄!E32+[1]자체총괄!E36</f>
        <v>21720000</v>
      </c>
      <c r="F40" s="158">
        <f>E40-D40</f>
        <v>1720000</v>
      </c>
      <c r="G40" s="158"/>
    </row>
    <row r="41" spans="1:7" ht="15" customHeight="1">
      <c r="A41" s="74"/>
      <c r="B41" s="74"/>
      <c r="C41" s="75" t="s">
        <v>165</v>
      </c>
      <c r="D41" s="161">
        <f>[1]자체총괄!D38</f>
        <v>75000000</v>
      </c>
      <c r="E41" s="161">
        <f>[1]자체총괄!E38</f>
        <v>43434131</v>
      </c>
      <c r="F41" s="158"/>
      <c r="G41" s="158">
        <f t="shared" si="1"/>
        <v>31565869</v>
      </c>
    </row>
    <row r="42" spans="1:7" ht="15" customHeight="1">
      <c r="A42" s="74"/>
      <c r="B42" s="74"/>
      <c r="C42" s="75" t="s">
        <v>166</v>
      </c>
      <c r="D42" s="161">
        <f>[1]자체총괄!D37+[1]자체총괄!D33</f>
        <v>25000000</v>
      </c>
      <c r="E42" s="161">
        <f>[1]자체총괄!E37+[1]자체총괄!E33</f>
        <v>42500000</v>
      </c>
      <c r="F42" s="158">
        <f t="shared" ref="F42:F51" si="2">E42-D42</f>
        <v>17500000</v>
      </c>
      <c r="G42" s="158"/>
    </row>
    <row r="43" spans="1:7" ht="15" customHeight="1">
      <c r="A43" s="74"/>
      <c r="B43" s="74"/>
      <c r="C43" s="75" t="s">
        <v>167</v>
      </c>
      <c r="D43" s="161">
        <f>[1]자체총괄!D39</f>
        <v>30000000</v>
      </c>
      <c r="E43" s="161">
        <f>[1]자체총괄!E39</f>
        <v>30000000</v>
      </c>
      <c r="F43" s="158"/>
      <c r="G43" s="158"/>
    </row>
    <row r="44" spans="1:7" ht="15" customHeight="1">
      <c r="A44" s="74"/>
      <c r="B44" s="75"/>
      <c r="C44" s="75" t="s">
        <v>168</v>
      </c>
      <c r="D44" s="161">
        <f>[1]자체총괄!D40</f>
        <v>6000000</v>
      </c>
      <c r="E44" s="161">
        <f>[1]자체총괄!E40</f>
        <v>1620000</v>
      </c>
      <c r="F44" s="158"/>
      <c r="G44" s="158">
        <f t="shared" si="1"/>
        <v>4380000</v>
      </c>
    </row>
    <row r="45" spans="1:7" ht="15" customHeight="1">
      <c r="A45" s="74"/>
      <c r="B45" s="124" t="s">
        <v>169</v>
      </c>
      <c r="C45" s="75" t="s">
        <v>170</v>
      </c>
      <c r="D45" s="161">
        <f>[1]자체총괄!D41</f>
        <v>30000000</v>
      </c>
      <c r="E45" s="161">
        <f>[1]자체총괄!E41</f>
        <v>38500000</v>
      </c>
      <c r="F45" s="158">
        <f t="shared" si="2"/>
        <v>8500000</v>
      </c>
      <c r="G45" s="158"/>
    </row>
    <row r="46" spans="1:7" ht="15" customHeight="1">
      <c r="A46" s="74"/>
      <c r="B46" s="124" t="s">
        <v>171</v>
      </c>
      <c r="C46" s="75" t="s">
        <v>172</v>
      </c>
      <c r="D46" s="161">
        <f>[1]자체총괄!D42</f>
        <v>28000000</v>
      </c>
      <c r="E46" s="161">
        <f>[1]자체총괄!E42</f>
        <v>23955000</v>
      </c>
      <c r="F46" s="158"/>
      <c r="G46" s="158">
        <f t="shared" si="1"/>
        <v>4045000</v>
      </c>
    </row>
    <row r="47" spans="1:7" ht="15" customHeight="1">
      <c r="A47" s="74"/>
      <c r="B47" s="74" t="s">
        <v>173</v>
      </c>
      <c r="C47" s="75"/>
      <c r="D47" s="161">
        <f>SUM(D48:D51)</f>
        <v>18094420</v>
      </c>
      <c r="E47" s="161">
        <f>SUM(E48:E51)</f>
        <v>19227930</v>
      </c>
      <c r="F47" s="158">
        <f t="shared" si="2"/>
        <v>1133510</v>
      </c>
      <c r="G47" s="158"/>
    </row>
    <row r="48" spans="1:7" ht="15" customHeight="1">
      <c r="A48" s="74"/>
      <c r="B48" s="160"/>
      <c r="C48" s="124" t="s">
        <v>174</v>
      </c>
      <c r="D48" s="161">
        <f>[1]자체총괄!D44</f>
        <v>15672420</v>
      </c>
      <c r="E48" s="161">
        <f>[1]자체총괄!E44</f>
        <v>15672420</v>
      </c>
      <c r="F48" s="158"/>
      <c r="G48" s="158"/>
    </row>
    <row r="49" spans="1:7" ht="15" customHeight="1">
      <c r="A49" s="74"/>
      <c r="B49" s="160"/>
      <c r="C49" s="124" t="s">
        <v>175</v>
      </c>
      <c r="D49" s="157">
        <f>[1]자체총괄!D46</f>
        <v>0</v>
      </c>
      <c r="E49" s="157">
        <f>[1]자체총괄!E46</f>
        <v>1480000</v>
      </c>
      <c r="F49" s="158">
        <f t="shared" si="2"/>
        <v>1480000</v>
      </c>
      <c r="G49" s="158"/>
    </row>
    <row r="50" spans="1:7" ht="15" customHeight="1">
      <c r="A50" s="74"/>
      <c r="B50" s="160"/>
      <c r="C50" s="124" t="s">
        <v>176</v>
      </c>
      <c r="D50" s="157">
        <f>[1]자체총괄!D47</f>
        <v>2422000</v>
      </c>
      <c r="E50" s="157">
        <f>[1]자체총괄!E47</f>
        <v>2069510</v>
      </c>
      <c r="F50" s="158"/>
      <c r="G50" s="158">
        <f t="shared" si="1"/>
        <v>352490</v>
      </c>
    </row>
    <row r="51" spans="1:7" ht="15" customHeight="1">
      <c r="A51" s="75"/>
      <c r="B51" s="75"/>
      <c r="C51" s="124" t="s">
        <v>177</v>
      </c>
      <c r="D51" s="157">
        <f>[1]자체총괄!D48</f>
        <v>0</v>
      </c>
      <c r="E51" s="157">
        <f>[1]자체총괄!E48</f>
        <v>6000</v>
      </c>
      <c r="F51" s="158">
        <f t="shared" si="2"/>
        <v>6000</v>
      </c>
      <c r="G51" s="158"/>
    </row>
    <row r="52" spans="1:7" ht="15" customHeight="1">
      <c r="A52" s="74" t="s">
        <v>178</v>
      </c>
      <c r="B52" s="76"/>
      <c r="C52" s="124"/>
      <c r="D52" s="157">
        <f>D53+D56</f>
        <v>106234678</v>
      </c>
      <c r="E52" s="157">
        <f>E53+E56</f>
        <v>79789983</v>
      </c>
      <c r="F52" s="158"/>
      <c r="G52" s="158">
        <f t="shared" si="1"/>
        <v>26444695</v>
      </c>
    </row>
    <row r="53" spans="1:7" ht="15" customHeight="1">
      <c r="A53" s="80"/>
      <c r="B53" s="74" t="s">
        <v>179</v>
      </c>
      <c r="C53" s="79"/>
      <c r="D53" s="157">
        <f>D54+D55</f>
        <v>79532893</v>
      </c>
      <c r="E53" s="157">
        <f>E54+E55</f>
        <v>79532893</v>
      </c>
      <c r="F53" s="158"/>
      <c r="G53" s="158"/>
    </row>
    <row r="54" spans="1:7" ht="15" customHeight="1">
      <c r="A54" s="80"/>
      <c r="B54" s="74"/>
      <c r="C54" s="79" t="s">
        <v>180</v>
      </c>
      <c r="D54" s="157">
        <f>[1]재정총괄!D31</f>
        <v>40500358</v>
      </c>
      <c r="E54" s="157">
        <f>[1]재정총괄!E31</f>
        <v>40500358</v>
      </c>
      <c r="F54" s="158"/>
      <c r="G54" s="158"/>
    </row>
    <row r="55" spans="1:7" ht="15" customHeight="1">
      <c r="A55" s="80"/>
      <c r="B55" s="75"/>
      <c r="C55" s="79" t="s">
        <v>181</v>
      </c>
      <c r="D55" s="157">
        <f>[1]법인총괄!D31</f>
        <v>39032535</v>
      </c>
      <c r="E55" s="157">
        <f>[1]법인총괄!E31</f>
        <v>39032535</v>
      </c>
      <c r="F55" s="158"/>
      <c r="G55" s="158"/>
    </row>
    <row r="56" spans="1:7" ht="15" customHeight="1" thickBot="1">
      <c r="A56" s="162"/>
      <c r="B56" s="128" t="s">
        <v>182</v>
      </c>
      <c r="C56" s="147" t="s">
        <v>183</v>
      </c>
      <c r="D56" s="163">
        <f>[1]기금총괄!D53+[1]경기총괄!D34+[1]기타총괄!D37+[1]공익적립총괄!D34+[1]재정총괄!D33+[1]법인총괄!D33+[1]자체총괄!D49</f>
        <v>26701785</v>
      </c>
      <c r="E56" s="163">
        <f>[1]기금총괄!E53+[1]경기총괄!E34+[1]기타총괄!E37+[1]공익적립총괄!E34+[1]재정총괄!E33+[1]법인총괄!E33+[1]자체총괄!E49</f>
        <v>257090</v>
      </c>
      <c r="F56" s="164"/>
      <c r="G56" s="164">
        <f>D56-E56</f>
        <v>26444695</v>
      </c>
    </row>
    <row r="57" spans="1:7" ht="15" customHeight="1" thickTop="1">
      <c r="A57" s="75" t="s">
        <v>184</v>
      </c>
      <c r="B57" s="75"/>
      <c r="C57" s="75"/>
      <c r="D57" s="159">
        <f>D5+D22+D28+D33+D52</f>
        <v>1039673098</v>
      </c>
      <c r="E57" s="159">
        <f>E5+E22+E28+E33+E52</f>
        <v>1110610099</v>
      </c>
      <c r="F57" s="165"/>
      <c r="G57" s="165"/>
    </row>
    <row r="58" spans="1:7" ht="15" customHeight="1">
      <c r="A58" s="166" t="s">
        <v>185</v>
      </c>
      <c r="B58" s="167"/>
      <c r="C58" s="167"/>
      <c r="D58" s="167"/>
      <c r="E58" s="167"/>
      <c r="F58" s="167"/>
      <c r="G58" s="168"/>
    </row>
    <row r="59" spans="1:7" ht="15" customHeight="1">
      <c r="A59" s="124" t="s">
        <v>186</v>
      </c>
      <c r="B59" s="124" t="s">
        <v>187</v>
      </c>
      <c r="C59" s="124" t="s">
        <v>187</v>
      </c>
      <c r="D59" s="157">
        <f>[1]자체총괄!D52</f>
        <v>62839902</v>
      </c>
      <c r="E59" s="157">
        <f>[1]자체총괄!E52</f>
        <v>62839902</v>
      </c>
      <c r="F59" s="169"/>
      <c r="G59" s="170"/>
    </row>
    <row r="60" spans="1:7" ht="18.75" customHeight="1" thickBot="1">
      <c r="A60" s="171" t="s">
        <v>188</v>
      </c>
      <c r="B60" s="125" t="s">
        <v>189</v>
      </c>
      <c r="C60" s="146" t="s">
        <v>143</v>
      </c>
      <c r="D60" s="163">
        <f>[1]자체총괄!D54</f>
        <v>40000000</v>
      </c>
      <c r="E60" s="163">
        <f>[1]자체총괄!E54</f>
        <v>45574665</v>
      </c>
      <c r="F60" s="164">
        <f>E60-D60</f>
        <v>5574665</v>
      </c>
      <c r="G60" s="164"/>
    </row>
    <row r="61" spans="1:7" ht="15" customHeight="1" thickTop="1">
      <c r="A61" s="81" t="s">
        <v>190</v>
      </c>
      <c r="B61" s="81"/>
      <c r="C61" s="81"/>
      <c r="D61" s="172">
        <f>D57+D59+D60</f>
        <v>1142513000</v>
      </c>
      <c r="E61" s="172">
        <f>E57+E59+E60</f>
        <v>1219024666</v>
      </c>
      <c r="F61" s="172">
        <f>E61-D61</f>
        <v>76511666</v>
      </c>
      <c r="G61" s="156"/>
    </row>
    <row r="62" spans="1:7" ht="21.75" customHeight="1">
      <c r="A62" s="173" t="s">
        <v>191</v>
      </c>
      <c r="B62" s="173"/>
      <c r="C62" s="173"/>
      <c r="D62" s="173"/>
      <c r="E62" s="173"/>
      <c r="F62" s="173"/>
      <c r="G62" s="173"/>
    </row>
    <row r="63" spans="1:7" ht="15.75" customHeight="1">
      <c r="A63" s="140" t="s">
        <v>123</v>
      </c>
      <c r="B63" s="141"/>
      <c r="C63" s="141"/>
      <c r="D63" s="142" t="s">
        <v>124</v>
      </c>
      <c r="E63" s="143" t="s">
        <v>125</v>
      </c>
      <c r="F63" s="144" t="s">
        <v>126</v>
      </c>
      <c r="G63" s="145"/>
    </row>
    <row r="64" spans="1:7" ht="15.75" customHeight="1" thickBot="1">
      <c r="A64" s="146" t="s">
        <v>15</v>
      </c>
      <c r="B64" s="125" t="s">
        <v>16</v>
      </c>
      <c r="C64" s="147" t="s">
        <v>17</v>
      </c>
      <c r="D64" s="148"/>
      <c r="E64" s="149"/>
      <c r="F64" s="150" t="s">
        <v>127</v>
      </c>
      <c r="G64" s="150" t="s">
        <v>128</v>
      </c>
    </row>
    <row r="65" spans="1:7" ht="15" customHeight="1" thickTop="1">
      <c r="A65" s="174" t="s">
        <v>192</v>
      </c>
      <c r="B65" s="175"/>
      <c r="C65" s="176"/>
      <c r="D65" s="177">
        <f>D66+D78</f>
        <v>460587698</v>
      </c>
      <c r="E65" s="177">
        <f>E66+E78</f>
        <v>551900764</v>
      </c>
      <c r="F65" s="177">
        <f>E65-D65</f>
        <v>91313066</v>
      </c>
      <c r="G65" s="177"/>
    </row>
    <row r="66" spans="1:7" ht="15" customHeight="1">
      <c r="A66" s="174"/>
      <c r="B66" s="178" t="s">
        <v>193</v>
      </c>
      <c r="C66" s="179"/>
      <c r="D66" s="180">
        <f>SUM(D67:D77)</f>
        <v>151816044</v>
      </c>
      <c r="E66" s="180">
        <f>SUM(E67:E77)</f>
        <v>147312354</v>
      </c>
      <c r="F66" s="180"/>
      <c r="G66" s="180">
        <f>D66-E66</f>
        <v>4503690</v>
      </c>
    </row>
    <row r="67" spans="1:7" ht="15" customHeight="1">
      <c r="A67" s="174"/>
      <c r="B67" s="181"/>
      <c r="C67" s="179" t="s">
        <v>194</v>
      </c>
      <c r="D67" s="180">
        <f>[1]경기총괄!D58+[1]자체총괄!D63</f>
        <v>4630000</v>
      </c>
      <c r="E67" s="180">
        <f>[1]경기총괄!E58+[1]자체총괄!E63</f>
        <v>3858330</v>
      </c>
      <c r="F67" s="180"/>
      <c r="G67" s="180">
        <f>D67-E67</f>
        <v>771670</v>
      </c>
    </row>
    <row r="68" spans="1:7" ht="15" customHeight="1">
      <c r="A68" s="174"/>
      <c r="B68" s="181"/>
      <c r="C68" s="179" t="s">
        <v>195</v>
      </c>
      <c r="D68" s="180">
        <f>[1]경기총괄!D65+[1]자체총괄!D64</f>
        <v>9176000</v>
      </c>
      <c r="E68" s="180">
        <f>[1]경기총괄!E65+[1]자체총괄!E64</f>
        <v>8757820</v>
      </c>
      <c r="F68" s="180"/>
      <c r="G68" s="180">
        <f>D68-E68</f>
        <v>418180</v>
      </c>
    </row>
    <row r="69" spans="1:7" ht="15" customHeight="1">
      <c r="A69" s="174"/>
      <c r="B69" s="181"/>
      <c r="C69" s="179" t="s">
        <v>196</v>
      </c>
      <c r="D69" s="180">
        <f>[1]경기총괄!D59+[1]자체총괄!D65</f>
        <v>38938000</v>
      </c>
      <c r="E69" s="180">
        <f>[1]경기총괄!E59+[1]자체총괄!E65</f>
        <v>40756300</v>
      </c>
      <c r="F69" s="180">
        <f>E69-D69</f>
        <v>1818300</v>
      </c>
      <c r="G69" s="180"/>
    </row>
    <row r="70" spans="1:7" ht="15" customHeight="1">
      <c r="A70" s="174"/>
      <c r="B70" s="181"/>
      <c r="C70" s="179" t="s">
        <v>197</v>
      </c>
      <c r="D70" s="180">
        <f>[1]경기총괄!D60+[1]자체총괄!D66</f>
        <v>4016000</v>
      </c>
      <c r="E70" s="180">
        <f>[1]경기총괄!E60+[1]자체총괄!E66</f>
        <v>3600850</v>
      </c>
      <c r="F70" s="180"/>
      <c r="G70" s="180">
        <f t="shared" ref="G70:G75" si="3">D70-E70</f>
        <v>415150</v>
      </c>
    </row>
    <row r="71" spans="1:7" ht="15" customHeight="1">
      <c r="A71" s="174"/>
      <c r="B71" s="181"/>
      <c r="C71" s="179" t="s">
        <v>198</v>
      </c>
      <c r="D71" s="180">
        <f>[1]경기총괄!D64+[1]자체총괄!D67</f>
        <v>3864400</v>
      </c>
      <c r="E71" s="180">
        <f>[1]경기총괄!E64+[1]자체총괄!E67</f>
        <v>3540400</v>
      </c>
      <c r="F71" s="180"/>
      <c r="G71" s="180">
        <f t="shared" si="3"/>
        <v>324000</v>
      </c>
    </row>
    <row r="72" spans="1:7" ht="15" customHeight="1">
      <c r="A72" s="174"/>
      <c r="B72" s="182"/>
      <c r="C72" s="183" t="s">
        <v>199</v>
      </c>
      <c r="D72" s="180">
        <f>[1]경기총괄!D66+[1]자체총괄!D68</f>
        <v>3390000</v>
      </c>
      <c r="E72" s="180">
        <f>[1]경기총괄!E66+[1]자체총괄!E68</f>
        <v>2943500</v>
      </c>
      <c r="F72" s="180"/>
      <c r="G72" s="180">
        <f t="shared" si="3"/>
        <v>446500</v>
      </c>
    </row>
    <row r="73" spans="1:7" ht="15" customHeight="1">
      <c r="A73" s="174"/>
      <c r="B73" s="182"/>
      <c r="C73" s="183" t="s">
        <v>200</v>
      </c>
      <c r="D73" s="180">
        <f>[1]경기총괄!D62+[1]자체총괄!D69</f>
        <v>7372944</v>
      </c>
      <c r="E73" s="180">
        <f>[1]경기총괄!E62+[1]자체총괄!E69</f>
        <v>5151044</v>
      </c>
      <c r="F73" s="180"/>
      <c r="G73" s="180">
        <f t="shared" si="3"/>
        <v>2221900</v>
      </c>
    </row>
    <row r="74" spans="1:7" ht="15" customHeight="1">
      <c r="A74" s="174"/>
      <c r="B74" s="182"/>
      <c r="C74" s="184" t="s">
        <v>201</v>
      </c>
      <c r="D74" s="180">
        <f>[1]경기총괄!D63+[1]자체총괄!D70</f>
        <v>19100000</v>
      </c>
      <c r="E74" s="180">
        <f>[1]경기총괄!E63+[1]자체총괄!E70</f>
        <v>16706090</v>
      </c>
      <c r="F74" s="180"/>
      <c r="G74" s="180">
        <f t="shared" si="3"/>
        <v>2393910</v>
      </c>
    </row>
    <row r="75" spans="1:7" ht="15" customHeight="1">
      <c r="A75" s="174"/>
      <c r="B75" s="185"/>
      <c r="C75" s="179" t="s">
        <v>202</v>
      </c>
      <c r="D75" s="180">
        <f>[1]기금총괄!D61+[1]경기총괄!D61+[1]자체총괄!D71</f>
        <v>18984100</v>
      </c>
      <c r="E75" s="180">
        <f>[1]기금총괄!E61+[1]경기총괄!E61+[1]자체총괄!E71</f>
        <v>15335520</v>
      </c>
      <c r="F75" s="180"/>
      <c r="G75" s="180">
        <f t="shared" si="3"/>
        <v>3648580</v>
      </c>
    </row>
    <row r="76" spans="1:7" ht="15" customHeight="1">
      <c r="A76" s="174"/>
      <c r="B76" s="185"/>
      <c r="C76" s="179" t="s">
        <v>203</v>
      </c>
      <c r="D76" s="180">
        <f>[1]경기총괄!D67+[1]기타총괄!D55+[1]자체총괄!D72</f>
        <v>34844600</v>
      </c>
      <c r="E76" s="180">
        <f>[1]경기총괄!E67+[1]기타총괄!E55+[1]자체총괄!E72</f>
        <v>38162500</v>
      </c>
      <c r="F76" s="180">
        <f>E76-D76</f>
        <v>3317900</v>
      </c>
      <c r="G76" s="180"/>
    </row>
    <row r="77" spans="1:7" ht="15" customHeight="1">
      <c r="A77" s="174"/>
      <c r="B77" s="186"/>
      <c r="C77" s="179" t="s">
        <v>18</v>
      </c>
      <c r="D77" s="180">
        <f>[1]경기총괄!D68+[1]자체총괄!D73</f>
        <v>7500000</v>
      </c>
      <c r="E77" s="180">
        <f>[1]경기총괄!E68+[1]자체총괄!E73</f>
        <v>8500000</v>
      </c>
      <c r="F77" s="180">
        <f>E77-D77</f>
        <v>1000000</v>
      </c>
      <c r="G77" s="180"/>
    </row>
    <row r="78" spans="1:7" ht="15" customHeight="1">
      <c r="A78" s="174"/>
      <c r="B78" s="184" t="s">
        <v>204</v>
      </c>
      <c r="C78" s="179"/>
      <c r="D78" s="180">
        <f>SUM(D79:D86)</f>
        <v>308771654</v>
      </c>
      <c r="E78" s="180">
        <f>SUM(E79:E86)</f>
        <v>404588410</v>
      </c>
      <c r="F78" s="180">
        <f>E78-D78</f>
        <v>95816756</v>
      </c>
      <c r="G78" s="180"/>
    </row>
    <row r="79" spans="1:7" ht="15" customHeight="1">
      <c r="A79" s="174"/>
      <c r="B79" s="182"/>
      <c r="C79" s="184" t="s">
        <v>205</v>
      </c>
      <c r="D79" s="180">
        <f>[1]경기총괄!D70</f>
        <v>7468250</v>
      </c>
      <c r="E79" s="180">
        <f>[1]경기총괄!E70</f>
        <v>7468250</v>
      </c>
      <c r="F79" s="180"/>
      <c r="G79" s="180"/>
    </row>
    <row r="80" spans="1:7" ht="15" customHeight="1">
      <c r="A80" s="174"/>
      <c r="B80" s="182"/>
      <c r="C80" s="184" t="s">
        <v>206</v>
      </c>
      <c r="D80" s="180">
        <f>[1]기금총괄!D63+[1]경기총괄!D71+[1]자체총괄!D78+[1]공익적립총괄!D57</f>
        <v>220172450</v>
      </c>
      <c r="E80" s="180">
        <f>[1]기금총괄!E63+[1]경기총괄!E71+[1]자체총괄!E78+[1]공익적립총괄!E57</f>
        <v>303363270</v>
      </c>
      <c r="F80" s="180">
        <f>E80-D80</f>
        <v>83190820</v>
      </c>
      <c r="G80" s="180"/>
    </row>
    <row r="81" spans="1:7" ht="15" customHeight="1">
      <c r="A81" s="174"/>
      <c r="B81" s="182"/>
      <c r="C81" s="184" t="s">
        <v>207</v>
      </c>
      <c r="D81" s="180">
        <f>[1]자체총괄!D75</f>
        <v>25000000</v>
      </c>
      <c r="E81" s="180">
        <f>[1]자체총괄!E75</f>
        <v>42500000</v>
      </c>
      <c r="F81" s="180">
        <f>E81-D81</f>
        <v>17500000</v>
      </c>
      <c r="G81" s="180"/>
    </row>
    <row r="82" spans="1:7" ht="15" customHeight="1">
      <c r="A82" s="174"/>
      <c r="B82" s="182"/>
      <c r="C82" s="184" t="s">
        <v>208</v>
      </c>
      <c r="D82" s="180">
        <f>[1]경기총괄!D72+[1]자체총괄!D76</f>
        <v>16746954</v>
      </c>
      <c r="E82" s="180">
        <f>[1]경기총괄!E72+[1]자체총괄!E76</f>
        <v>12746954</v>
      </c>
      <c r="F82" s="180"/>
      <c r="G82" s="180">
        <f>D82-E82</f>
        <v>4000000</v>
      </c>
    </row>
    <row r="83" spans="1:7" ht="15" customHeight="1">
      <c r="A83" s="174"/>
      <c r="B83" s="182"/>
      <c r="C83" s="179" t="s">
        <v>209</v>
      </c>
      <c r="D83" s="180">
        <f>[1]자체총괄!D77</f>
        <v>4000000</v>
      </c>
      <c r="E83" s="180">
        <f>[1]자체총괄!E77</f>
        <v>3125936</v>
      </c>
      <c r="F83" s="180"/>
      <c r="G83" s="180">
        <f>D83-E83</f>
        <v>874064</v>
      </c>
    </row>
    <row r="84" spans="1:7" ht="15" customHeight="1">
      <c r="A84" s="174"/>
      <c r="B84" s="182"/>
      <c r="C84" s="179" t="s">
        <v>210</v>
      </c>
      <c r="D84" s="180">
        <f>[1]경기총괄!D73</f>
        <v>15344000</v>
      </c>
      <c r="E84" s="180">
        <f>[1]경기총괄!E73</f>
        <v>15344000</v>
      </c>
      <c r="F84" s="180"/>
      <c r="G84" s="180"/>
    </row>
    <row r="85" spans="1:7" ht="15" customHeight="1">
      <c r="A85" s="174"/>
      <c r="B85" s="182"/>
      <c r="C85" s="179" t="s">
        <v>211</v>
      </c>
      <c r="D85" s="180">
        <f>[1]경기총괄!D74</f>
        <v>2040000</v>
      </c>
      <c r="E85" s="180">
        <f>[1]경기총괄!E74</f>
        <v>2040000</v>
      </c>
      <c r="F85" s="180"/>
      <c r="G85" s="180"/>
    </row>
    <row r="86" spans="1:7" ht="15" customHeight="1">
      <c r="A86" s="174"/>
      <c r="B86" s="182"/>
      <c r="C86" s="179" t="s">
        <v>212</v>
      </c>
      <c r="D86" s="180">
        <f>[1]법인총괄!D60</f>
        <v>18000000</v>
      </c>
      <c r="E86" s="180">
        <f>[1]법인총괄!E60</f>
        <v>18000000</v>
      </c>
      <c r="F86" s="180"/>
      <c r="G86" s="180"/>
    </row>
    <row r="87" spans="1:7" ht="15" customHeight="1">
      <c r="A87" s="187" t="s">
        <v>213</v>
      </c>
      <c r="B87" s="179"/>
      <c r="C87" s="179"/>
      <c r="D87" s="180">
        <f>D88+D101</f>
        <v>309934302</v>
      </c>
      <c r="E87" s="180">
        <f>E88+E101</f>
        <v>310170157</v>
      </c>
      <c r="F87" s="180">
        <f>E87-D87</f>
        <v>235855</v>
      </c>
      <c r="G87" s="180"/>
    </row>
    <row r="88" spans="1:7" ht="15" customHeight="1">
      <c r="A88" s="175"/>
      <c r="B88" s="175" t="s">
        <v>214</v>
      </c>
      <c r="C88" s="179"/>
      <c r="D88" s="180">
        <f>SUM(D89:D100)</f>
        <v>144070186</v>
      </c>
      <c r="E88" s="180">
        <f>SUM(E89:E100)</f>
        <v>153651639</v>
      </c>
      <c r="F88" s="180">
        <f>E88-D88</f>
        <v>9581453</v>
      </c>
      <c r="G88" s="180"/>
    </row>
    <row r="89" spans="1:7" ht="15" customHeight="1">
      <c r="A89" s="174"/>
      <c r="B89" s="175"/>
      <c r="C89" s="179" t="s">
        <v>154</v>
      </c>
      <c r="D89" s="180">
        <f>[1]경기총괄!D82+[1]기타총괄!D58+[1]자체총괄!D82</f>
        <v>19793200</v>
      </c>
      <c r="E89" s="180">
        <f>[1]경기총괄!E82+[1]기타총괄!E58+[1]자체총괄!E82</f>
        <v>22758470</v>
      </c>
      <c r="F89" s="180">
        <f>E89-D89</f>
        <v>2965270</v>
      </c>
      <c r="G89" s="180"/>
    </row>
    <row r="90" spans="1:7" ht="15" customHeight="1">
      <c r="A90" s="174"/>
      <c r="B90" s="175"/>
      <c r="C90" s="179" t="s">
        <v>155</v>
      </c>
      <c r="D90" s="180">
        <f>[1]기타총괄!D59</f>
        <v>0</v>
      </c>
      <c r="E90" s="180">
        <f>[1]기타총괄!E59</f>
        <v>3850000</v>
      </c>
      <c r="F90" s="180">
        <f>E90-D90</f>
        <v>3850000</v>
      </c>
      <c r="G90" s="180"/>
    </row>
    <row r="91" spans="1:7" ht="15" customHeight="1">
      <c r="A91" s="174"/>
      <c r="B91" s="175"/>
      <c r="C91" s="179" t="s">
        <v>215</v>
      </c>
      <c r="D91" s="180">
        <f>[1]기금총괄!D66+[1]경기총괄!D83+[1]법인총괄!D63+[1]자체총괄!D81</f>
        <v>49709616</v>
      </c>
      <c r="E91" s="180">
        <f>[1]기금총괄!E66+[1]경기총괄!E83+[1]법인총괄!E63+[1]자체총괄!E81</f>
        <v>9258369</v>
      </c>
      <c r="F91" s="180"/>
      <c r="G91" s="180">
        <f>D91-E91</f>
        <v>40451247</v>
      </c>
    </row>
    <row r="92" spans="1:7" ht="15" customHeight="1">
      <c r="A92" s="188"/>
      <c r="B92" s="189"/>
      <c r="C92" s="179" t="s">
        <v>136</v>
      </c>
      <c r="D92" s="190">
        <f>[1]기금총괄!D67+[1]경기총괄!D81</f>
        <v>11157010</v>
      </c>
      <c r="E92" s="190">
        <f>[1]기금총괄!E67+[1]경기총괄!E81</f>
        <v>17193510</v>
      </c>
      <c r="F92" s="190">
        <f>E92-D92</f>
        <v>6036500</v>
      </c>
      <c r="G92" s="190"/>
    </row>
    <row r="93" spans="1:7" ht="15.75" customHeight="1">
      <c r="A93" s="140" t="s">
        <v>123</v>
      </c>
      <c r="B93" s="141"/>
      <c r="C93" s="141"/>
      <c r="D93" s="142" t="s">
        <v>124</v>
      </c>
      <c r="E93" s="143" t="s">
        <v>125</v>
      </c>
      <c r="F93" s="144" t="s">
        <v>126</v>
      </c>
      <c r="G93" s="145"/>
    </row>
    <row r="94" spans="1:7" ht="15.75" customHeight="1" thickBot="1">
      <c r="A94" s="146" t="s">
        <v>15</v>
      </c>
      <c r="B94" s="125" t="s">
        <v>16</v>
      </c>
      <c r="C94" s="147" t="s">
        <v>17</v>
      </c>
      <c r="D94" s="148"/>
      <c r="E94" s="149"/>
      <c r="F94" s="150" t="s">
        <v>127</v>
      </c>
      <c r="G94" s="150" t="s">
        <v>128</v>
      </c>
    </row>
    <row r="95" spans="1:7" ht="16.5" customHeight="1" thickTop="1">
      <c r="A95" s="174"/>
      <c r="B95" s="175"/>
      <c r="C95" s="179" t="s">
        <v>216</v>
      </c>
      <c r="D95" s="180">
        <f>[1]기금총괄!D68</f>
        <v>5600000</v>
      </c>
      <c r="E95" s="180">
        <f>[1]기금총괄!E68</f>
        <v>0</v>
      </c>
      <c r="F95" s="180"/>
      <c r="G95" s="180">
        <f>D95-E95</f>
        <v>5600000</v>
      </c>
    </row>
    <row r="96" spans="1:7" ht="16.5" customHeight="1">
      <c r="A96" s="174"/>
      <c r="B96" s="175"/>
      <c r="C96" s="179" t="s">
        <v>217</v>
      </c>
      <c r="D96" s="180">
        <f>[1]기금총괄!D69+[1]경기총괄!D79</f>
        <v>2680360</v>
      </c>
      <c r="E96" s="180">
        <f>[1]기금총괄!E69+[1]경기총괄!E79</f>
        <v>6037160</v>
      </c>
      <c r="F96" s="180">
        <f>E96-D96</f>
        <v>3356800</v>
      </c>
      <c r="G96" s="180"/>
    </row>
    <row r="97" spans="1:7" ht="16.5" customHeight="1">
      <c r="A97" s="174"/>
      <c r="B97" s="175"/>
      <c r="C97" s="179" t="s">
        <v>218</v>
      </c>
      <c r="D97" s="180">
        <f>[1]경기총괄!D80</f>
        <v>3630000</v>
      </c>
      <c r="E97" s="180">
        <f>[1]경기총괄!E80</f>
        <v>3630000</v>
      </c>
      <c r="F97" s="180"/>
      <c r="G97" s="180"/>
    </row>
    <row r="98" spans="1:7" ht="16.5" customHeight="1">
      <c r="A98" s="174"/>
      <c r="B98" s="175"/>
      <c r="C98" s="179" t="s">
        <v>219</v>
      </c>
      <c r="D98" s="180">
        <f>[1]자체총괄!D83</f>
        <v>11500000</v>
      </c>
      <c r="E98" s="180">
        <f>[1]자체총괄!E83</f>
        <v>5661140</v>
      </c>
      <c r="F98" s="180"/>
      <c r="G98" s="180">
        <f>D98-E98</f>
        <v>5838860</v>
      </c>
    </row>
    <row r="99" spans="1:7" ht="16.5" customHeight="1">
      <c r="A99" s="174"/>
      <c r="B99" s="175"/>
      <c r="C99" s="179" t="s">
        <v>139</v>
      </c>
      <c r="D99" s="180">
        <f>[1]기금총괄!D70+[1]기타총괄!D60+[1]자체총괄!D84</f>
        <v>34500000</v>
      </c>
      <c r="E99" s="180">
        <f>[1]기금총괄!E70+[1]기타총괄!E60+[1]자체총괄!E84</f>
        <v>79762990</v>
      </c>
      <c r="F99" s="180">
        <f>E99-D99</f>
        <v>45262990</v>
      </c>
      <c r="G99" s="180"/>
    </row>
    <row r="100" spans="1:7" ht="16.5" customHeight="1">
      <c r="A100" s="174"/>
      <c r="B100" s="189"/>
      <c r="C100" s="179" t="s">
        <v>220</v>
      </c>
      <c r="D100" s="180">
        <f>[1]경기총괄!D84</f>
        <v>5500000</v>
      </c>
      <c r="E100" s="180">
        <f>[1]경기총괄!E84</f>
        <v>5500000</v>
      </c>
      <c r="F100" s="180"/>
      <c r="G100" s="180"/>
    </row>
    <row r="101" spans="1:7" ht="15.75" customHeight="1">
      <c r="A101" s="174"/>
      <c r="B101" s="175" t="s">
        <v>140</v>
      </c>
      <c r="C101" s="179"/>
      <c r="D101" s="180">
        <f>SUM(D102:D107)</f>
        <v>165864116</v>
      </c>
      <c r="E101" s="180">
        <f>SUM(E102:E107)</f>
        <v>156518518</v>
      </c>
      <c r="F101" s="180"/>
      <c r="G101" s="180">
        <f t="shared" ref="G101:G120" si="4">D101-E101</f>
        <v>9345598</v>
      </c>
    </row>
    <row r="102" spans="1:7" ht="15.75" customHeight="1">
      <c r="A102" s="174"/>
      <c r="B102" s="175"/>
      <c r="C102" s="179" t="s">
        <v>221</v>
      </c>
      <c r="D102" s="180">
        <f>[1]기금총괄!D72</f>
        <v>31965000</v>
      </c>
      <c r="E102" s="180">
        <f>[1]기금총괄!E72</f>
        <v>39822342</v>
      </c>
      <c r="F102" s="180">
        <f>E102-D102</f>
        <v>7857342</v>
      </c>
      <c r="G102" s="180"/>
    </row>
    <row r="103" spans="1:7" ht="15.75" customHeight="1">
      <c r="A103" s="174"/>
      <c r="B103" s="175"/>
      <c r="C103" s="179" t="s">
        <v>222</v>
      </c>
      <c r="D103" s="180">
        <f>[1]기금총괄!D73+[1]경기총괄!D86</f>
        <v>10589116</v>
      </c>
      <c r="E103" s="180">
        <f>[1]기금총괄!E73+[1]경기총괄!E86</f>
        <v>6720480</v>
      </c>
      <c r="F103" s="180"/>
      <c r="G103" s="180">
        <f t="shared" si="4"/>
        <v>3868636</v>
      </c>
    </row>
    <row r="104" spans="1:7" ht="15.75" customHeight="1">
      <c r="A104" s="174"/>
      <c r="B104" s="175"/>
      <c r="C104" s="179" t="s">
        <v>223</v>
      </c>
      <c r="D104" s="180">
        <f>[1]기금총괄!D74+[1]법인총괄!D67+[1]자체총괄!D88</f>
        <v>79000000</v>
      </c>
      <c r="E104" s="180">
        <f>[1]기금총괄!E74+[1]법인총괄!E67+[1]자체총괄!E88</f>
        <v>92072816</v>
      </c>
      <c r="F104" s="180">
        <f>E104-D104</f>
        <v>13072816</v>
      </c>
      <c r="G104" s="180"/>
    </row>
    <row r="105" spans="1:7" ht="15.75" customHeight="1">
      <c r="A105" s="174"/>
      <c r="B105" s="175"/>
      <c r="C105" s="184" t="s">
        <v>34</v>
      </c>
      <c r="D105" s="180">
        <f>[1]자체총괄!D86</f>
        <v>19000000</v>
      </c>
      <c r="E105" s="180">
        <f>[1]자체총괄!E86</f>
        <v>0</v>
      </c>
      <c r="F105" s="180"/>
      <c r="G105" s="180">
        <f t="shared" si="4"/>
        <v>19000000</v>
      </c>
    </row>
    <row r="106" spans="1:7" ht="15.75" customHeight="1">
      <c r="A106" s="174"/>
      <c r="B106" s="175"/>
      <c r="C106" s="179" t="s">
        <v>33</v>
      </c>
      <c r="D106" s="180">
        <f>[1]자체총괄!D87</f>
        <v>23000000</v>
      </c>
      <c r="E106" s="180">
        <f>[1]자체총괄!E87</f>
        <v>15528885</v>
      </c>
      <c r="F106" s="180"/>
      <c r="G106" s="180">
        <f t="shared" si="4"/>
        <v>7471115</v>
      </c>
    </row>
    <row r="107" spans="1:7" ht="15.75" customHeight="1">
      <c r="A107" s="189"/>
      <c r="B107" s="189"/>
      <c r="C107" s="179" t="s">
        <v>224</v>
      </c>
      <c r="D107" s="180">
        <f>[1]법인총괄!D65</f>
        <v>2310000</v>
      </c>
      <c r="E107" s="180">
        <f>[1]법인총괄!E65</f>
        <v>2373995</v>
      </c>
      <c r="F107" s="180">
        <f>E107-D107</f>
        <v>63995</v>
      </c>
      <c r="G107" s="180"/>
    </row>
    <row r="108" spans="1:7" ht="15.75" customHeight="1">
      <c r="A108" s="191" t="s">
        <v>146</v>
      </c>
      <c r="B108" s="191" t="s">
        <v>147</v>
      </c>
      <c r="C108" s="179" t="s">
        <v>225</v>
      </c>
      <c r="D108" s="180">
        <f>[1]기금총괄!D75+[1]공익적립총괄!D58+[1]재정총괄!D55+[1]자체총괄!D91</f>
        <v>193770000</v>
      </c>
      <c r="E108" s="180">
        <f>[1]기금총괄!E75+[1]공익적립총괄!E58+[1]재정총괄!E55+[1]자체총괄!E91</f>
        <v>196028680</v>
      </c>
      <c r="F108" s="180">
        <f>E108-D108</f>
        <v>2258680</v>
      </c>
      <c r="G108" s="180"/>
    </row>
    <row r="109" spans="1:7" ht="15.75" customHeight="1">
      <c r="A109" s="192" t="s">
        <v>148</v>
      </c>
      <c r="B109" s="191" t="s">
        <v>148</v>
      </c>
      <c r="C109" s="174" t="s">
        <v>148</v>
      </c>
      <c r="D109" s="180">
        <f>[1]기금총괄!D79+[1]자체총괄!D95</f>
        <v>18000000</v>
      </c>
      <c r="E109" s="180">
        <f>[1]기금총괄!E79+[1]자체총괄!E95</f>
        <v>17244000</v>
      </c>
      <c r="F109" s="180"/>
      <c r="G109" s="180">
        <f t="shared" si="4"/>
        <v>756000</v>
      </c>
    </row>
    <row r="110" spans="1:7" ht="15.75" customHeight="1">
      <c r="A110" s="182" t="s">
        <v>226</v>
      </c>
      <c r="B110" s="182" t="s">
        <v>226</v>
      </c>
      <c r="C110" s="179"/>
      <c r="D110" s="180">
        <f>D111+D112</f>
        <v>18280000</v>
      </c>
      <c r="E110" s="180">
        <f>E111+E112</f>
        <v>15065750</v>
      </c>
      <c r="F110" s="180"/>
      <c r="G110" s="180">
        <f t="shared" si="4"/>
        <v>3214250</v>
      </c>
    </row>
    <row r="111" spans="1:7" ht="15.75" customHeight="1">
      <c r="A111" s="182"/>
      <c r="B111" s="182"/>
      <c r="C111" s="179" t="s">
        <v>20</v>
      </c>
      <c r="D111" s="180">
        <f>[1]재정총괄!D58+[1]자체총괄!D100</f>
        <v>13200000</v>
      </c>
      <c r="E111" s="180">
        <f>[1]재정총괄!E58+[1]자체총괄!E100</f>
        <v>13200000</v>
      </c>
      <c r="F111" s="180"/>
      <c r="G111" s="180"/>
    </row>
    <row r="112" spans="1:7" ht="15.75" customHeight="1">
      <c r="A112" s="186"/>
      <c r="B112" s="186"/>
      <c r="C112" s="179" t="s">
        <v>227</v>
      </c>
      <c r="D112" s="180">
        <f>[1]자체총괄!D101</f>
        <v>5080000</v>
      </c>
      <c r="E112" s="180">
        <f>[1]자체총괄!E101</f>
        <v>1865750</v>
      </c>
      <c r="F112" s="180"/>
      <c r="G112" s="180">
        <f t="shared" si="4"/>
        <v>3214250</v>
      </c>
    </row>
    <row r="113" spans="1:7" ht="15.75" customHeight="1">
      <c r="A113" s="182" t="s">
        <v>228</v>
      </c>
      <c r="B113" s="182" t="s">
        <v>228</v>
      </c>
      <c r="C113" s="179"/>
      <c r="D113" s="180">
        <f>D114+D115</f>
        <v>8800000</v>
      </c>
      <c r="E113" s="180">
        <f>E114+E115</f>
        <v>6187770</v>
      </c>
      <c r="F113" s="180"/>
      <c r="G113" s="180">
        <f t="shared" si="4"/>
        <v>2612230</v>
      </c>
    </row>
    <row r="114" spans="1:7" ht="15.75" customHeight="1">
      <c r="A114" s="182"/>
      <c r="B114" s="182"/>
      <c r="C114" s="179" t="s">
        <v>229</v>
      </c>
      <c r="D114" s="180">
        <f>[1]자체총괄!D97</f>
        <v>4800000</v>
      </c>
      <c r="E114" s="180">
        <f>[1]자체총괄!E97</f>
        <v>2190650</v>
      </c>
      <c r="F114" s="180"/>
      <c r="G114" s="180">
        <f t="shared" si="4"/>
        <v>2609350</v>
      </c>
    </row>
    <row r="115" spans="1:7" ht="15.75" customHeight="1">
      <c r="A115" s="186"/>
      <c r="B115" s="186"/>
      <c r="C115" s="179" t="s">
        <v>230</v>
      </c>
      <c r="D115" s="180">
        <f>[1]자체총괄!D98</f>
        <v>4000000</v>
      </c>
      <c r="E115" s="180">
        <f>[1]자체총괄!E98</f>
        <v>3997120</v>
      </c>
      <c r="F115" s="180"/>
      <c r="G115" s="180">
        <f t="shared" si="4"/>
        <v>2880</v>
      </c>
    </row>
    <row r="116" spans="1:7" ht="15.75" customHeight="1">
      <c r="A116" s="182" t="s">
        <v>231</v>
      </c>
      <c r="B116" s="179"/>
      <c r="C116" s="179"/>
      <c r="D116" s="180">
        <f>D117+D122</f>
        <v>18114000</v>
      </c>
      <c r="E116" s="180">
        <f>E117+E122</f>
        <v>17806156</v>
      </c>
      <c r="F116" s="180"/>
      <c r="G116" s="180">
        <f t="shared" si="4"/>
        <v>307844</v>
      </c>
    </row>
    <row r="117" spans="1:7" ht="15.75" customHeight="1">
      <c r="A117" s="182"/>
      <c r="B117" s="182" t="s">
        <v>232</v>
      </c>
      <c r="C117" s="179"/>
      <c r="D117" s="180">
        <f>SUM(D118:D121)</f>
        <v>17624000</v>
      </c>
      <c r="E117" s="180">
        <f>SUM(E118:E121)</f>
        <v>17228966</v>
      </c>
      <c r="F117" s="180"/>
      <c r="G117" s="180">
        <f t="shared" si="4"/>
        <v>395034</v>
      </c>
    </row>
    <row r="118" spans="1:7" ht="15.75" customHeight="1">
      <c r="A118" s="182"/>
      <c r="B118" s="182"/>
      <c r="C118" s="179" t="s">
        <v>233</v>
      </c>
      <c r="D118" s="190">
        <f>[1]기금명세!D113+[1]자체총괄!D104</f>
        <v>7952000</v>
      </c>
      <c r="E118" s="190">
        <f>[1]기금명세!E113+[1]자체총괄!E104</f>
        <v>7142260</v>
      </c>
      <c r="F118" s="180"/>
      <c r="G118" s="180">
        <f t="shared" si="4"/>
        <v>809740</v>
      </c>
    </row>
    <row r="119" spans="1:7" ht="15.75" customHeight="1">
      <c r="A119" s="182"/>
      <c r="B119" s="182"/>
      <c r="C119" s="179" t="s">
        <v>234</v>
      </c>
      <c r="D119" s="190">
        <f>[1]기금명세!D114+[1]자체총괄!D105</f>
        <v>5872000</v>
      </c>
      <c r="E119" s="190">
        <f>[1]기금명세!E114+[1]자체총괄!E105</f>
        <v>6185950</v>
      </c>
      <c r="F119" s="180">
        <f>E119-D119</f>
        <v>313950</v>
      </c>
      <c r="G119" s="180"/>
    </row>
    <row r="120" spans="1:7" ht="15.75" customHeight="1">
      <c r="A120" s="182"/>
      <c r="B120" s="182"/>
      <c r="C120" s="179" t="s">
        <v>235</v>
      </c>
      <c r="D120" s="180">
        <f>[1]자체총괄!D106</f>
        <v>1800000</v>
      </c>
      <c r="E120" s="180">
        <f>[1]자체총괄!E106</f>
        <v>1730116</v>
      </c>
      <c r="F120" s="180"/>
      <c r="G120" s="180">
        <f t="shared" si="4"/>
        <v>69884</v>
      </c>
    </row>
    <row r="121" spans="1:7" ht="15.75" customHeight="1">
      <c r="A121" s="182"/>
      <c r="B121" s="186"/>
      <c r="C121" s="179" t="s">
        <v>236</v>
      </c>
      <c r="D121" s="180">
        <f>[1]자체총괄!D107</f>
        <v>2000000</v>
      </c>
      <c r="E121" s="180">
        <f>[1]자체총괄!E107</f>
        <v>2170640</v>
      </c>
      <c r="F121" s="180">
        <f>E121-D121</f>
        <v>170640</v>
      </c>
      <c r="G121" s="180"/>
    </row>
    <row r="122" spans="1:7" ht="15.75" customHeight="1">
      <c r="A122" s="186"/>
      <c r="B122" s="186" t="s">
        <v>231</v>
      </c>
      <c r="C122" s="186" t="s">
        <v>231</v>
      </c>
      <c r="D122" s="190">
        <f>[1]재정총괄!D70</f>
        <v>490000</v>
      </c>
      <c r="E122" s="190">
        <f>[1]재정총괄!E70</f>
        <v>577190</v>
      </c>
      <c r="F122" s="190">
        <f>E122-D122</f>
        <v>87190</v>
      </c>
      <c r="G122" s="190"/>
    </row>
    <row r="123" spans="1:7" ht="16.5" customHeight="1">
      <c r="A123" s="140" t="s">
        <v>123</v>
      </c>
      <c r="B123" s="141"/>
      <c r="C123" s="141"/>
      <c r="D123" s="142" t="s">
        <v>124</v>
      </c>
      <c r="E123" s="143" t="s">
        <v>125</v>
      </c>
      <c r="F123" s="144" t="s">
        <v>126</v>
      </c>
      <c r="G123" s="145"/>
    </row>
    <row r="124" spans="1:7" ht="16.5" customHeight="1" thickBot="1">
      <c r="A124" s="146" t="s">
        <v>15</v>
      </c>
      <c r="B124" s="125" t="s">
        <v>16</v>
      </c>
      <c r="C124" s="147" t="s">
        <v>17</v>
      </c>
      <c r="D124" s="148"/>
      <c r="E124" s="149"/>
      <c r="F124" s="150" t="s">
        <v>127</v>
      </c>
      <c r="G124" s="150" t="s">
        <v>128</v>
      </c>
    </row>
    <row r="125" spans="1:7" ht="16.5" customHeight="1" thickTop="1">
      <c r="A125" s="179" t="s">
        <v>237</v>
      </c>
      <c r="B125" s="179" t="s">
        <v>237</v>
      </c>
      <c r="C125" s="179" t="s">
        <v>237</v>
      </c>
      <c r="D125" s="190">
        <f>[1]자체총괄!D108+[1]재정총괄!D69</f>
        <v>4560000</v>
      </c>
      <c r="E125" s="190">
        <f>[1]자체총괄!E108+[1]재정총괄!E69</f>
        <v>2599830</v>
      </c>
      <c r="F125" s="180"/>
      <c r="G125" s="180">
        <f>D125-E125</f>
        <v>1960170</v>
      </c>
    </row>
    <row r="126" spans="1:7" ht="16.5" customHeight="1">
      <c r="A126" s="182" t="s">
        <v>238</v>
      </c>
      <c r="B126" s="182" t="s">
        <v>238</v>
      </c>
      <c r="C126" s="186"/>
      <c r="D126" s="190">
        <f>D127+D128</f>
        <v>14138000</v>
      </c>
      <c r="E126" s="190">
        <f>E127+E128</f>
        <v>6797000</v>
      </c>
      <c r="F126" s="180"/>
      <c r="G126" s="180">
        <f>D126-E126</f>
        <v>7341000</v>
      </c>
    </row>
    <row r="127" spans="1:7" ht="16.5" customHeight="1">
      <c r="A127" s="182"/>
      <c r="B127" s="182"/>
      <c r="C127" s="179" t="s">
        <v>239</v>
      </c>
      <c r="D127" s="190">
        <f>[1]자체총괄!D110</f>
        <v>12000000</v>
      </c>
      <c r="E127" s="190">
        <f>[1]자체총괄!E110</f>
        <v>6439500</v>
      </c>
      <c r="F127" s="180"/>
      <c r="G127" s="180">
        <f t="shared" ref="G127:G144" si="5">D127-E127</f>
        <v>5560500</v>
      </c>
    </row>
    <row r="128" spans="1:7" ht="16.5" customHeight="1">
      <c r="A128" s="186"/>
      <c r="B128" s="186"/>
      <c r="C128" s="179" t="s">
        <v>240</v>
      </c>
      <c r="D128" s="190">
        <f>[1]재정총괄!D60</f>
        <v>2138000</v>
      </c>
      <c r="E128" s="190">
        <f>[1]재정총괄!E60</f>
        <v>357500</v>
      </c>
      <c r="F128" s="180"/>
      <c r="G128" s="180">
        <f t="shared" si="5"/>
        <v>1780500</v>
      </c>
    </row>
    <row r="129" spans="1:7" ht="16.5" customHeight="1">
      <c r="A129" s="193" t="s">
        <v>241</v>
      </c>
      <c r="B129" s="193" t="s">
        <v>241</v>
      </c>
      <c r="C129" s="186"/>
      <c r="D129" s="190">
        <f>D130+D131</f>
        <v>10612000</v>
      </c>
      <c r="E129" s="190">
        <f>E130+E131</f>
        <v>7121898</v>
      </c>
      <c r="F129" s="180"/>
      <c r="G129" s="180">
        <f t="shared" si="5"/>
        <v>3490102</v>
      </c>
    </row>
    <row r="130" spans="1:7" ht="16.5" customHeight="1">
      <c r="A130" s="194"/>
      <c r="B130" s="194"/>
      <c r="C130" s="186" t="s">
        <v>242</v>
      </c>
      <c r="D130" s="190">
        <f>[1]기금총괄!D94+[1]재정총괄!D62</f>
        <v>9412000</v>
      </c>
      <c r="E130" s="190">
        <f>[1]기금총괄!E94+[1]재정총괄!E62</f>
        <v>6245898</v>
      </c>
      <c r="F130" s="180"/>
      <c r="G130" s="180">
        <f t="shared" si="5"/>
        <v>3166102</v>
      </c>
    </row>
    <row r="131" spans="1:7" ht="16.5" customHeight="1">
      <c r="A131" s="195"/>
      <c r="B131" s="195"/>
      <c r="C131" s="182" t="s">
        <v>243</v>
      </c>
      <c r="D131" s="190">
        <f>[1]재정명세!D49</f>
        <v>1200000</v>
      </c>
      <c r="E131" s="190">
        <f>[1]재정명세!E49</f>
        <v>876000</v>
      </c>
      <c r="F131" s="180"/>
      <c r="G131" s="180">
        <f t="shared" si="5"/>
        <v>324000</v>
      </c>
    </row>
    <row r="132" spans="1:7" ht="16.5" customHeight="1">
      <c r="A132" s="194" t="s">
        <v>244</v>
      </c>
      <c r="B132" s="194" t="s">
        <v>244</v>
      </c>
      <c r="C132" s="179"/>
      <c r="D132" s="190">
        <f>D133+D134</f>
        <v>11000000</v>
      </c>
      <c r="E132" s="190">
        <f>E133+E134</f>
        <v>4780750</v>
      </c>
      <c r="F132" s="180"/>
      <c r="G132" s="180">
        <f t="shared" si="5"/>
        <v>6219250</v>
      </c>
    </row>
    <row r="133" spans="1:7" ht="16.5" customHeight="1">
      <c r="A133" s="194"/>
      <c r="B133" s="194"/>
      <c r="C133" s="179" t="s">
        <v>245</v>
      </c>
      <c r="D133" s="190">
        <f>[1]기금총괄!D98</f>
        <v>6000000</v>
      </c>
      <c r="E133" s="190">
        <f>[1]기금총괄!E98</f>
        <v>3305000</v>
      </c>
      <c r="F133" s="180"/>
      <c r="G133" s="180">
        <f t="shared" si="5"/>
        <v>2695000</v>
      </c>
    </row>
    <row r="134" spans="1:7" ht="16.5" customHeight="1">
      <c r="A134" s="194"/>
      <c r="B134" s="194"/>
      <c r="C134" s="182" t="s">
        <v>244</v>
      </c>
      <c r="D134" s="190">
        <f>[1]기금총괄!D99</f>
        <v>5000000</v>
      </c>
      <c r="E134" s="190">
        <f>[1]기금총괄!E99</f>
        <v>1475750</v>
      </c>
      <c r="F134" s="180"/>
      <c r="G134" s="180">
        <f t="shared" si="5"/>
        <v>3524250</v>
      </c>
    </row>
    <row r="135" spans="1:7" ht="16.5" customHeight="1">
      <c r="A135" s="193" t="s">
        <v>246</v>
      </c>
      <c r="B135" s="193" t="s">
        <v>246</v>
      </c>
      <c r="C135" s="193" t="s">
        <v>247</v>
      </c>
      <c r="D135" s="190">
        <f>[1]기금총괄!D92+[1]재정명세!D63</f>
        <v>1788000</v>
      </c>
      <c r="E135" s="190">
        <f>[1]기금총괄!E92+[1]재정명세!E63</f>
        <v>1589500</v>
      </c>
      <c r="F135" s="180"/>
      <c r="G135" s="180">
        <f t="shared" si="5"/>
        <v>198500</v>
      </c>
    </row>
    <row r="136" spans="1:7" ht="16.5" customHeight="1">
      <c r="A136" s="193" t="s">
        <v>248</v>
      </c>
      <c r="B136" s="193" t="s">
        <v>248</v>
      </c>
      <c r="C136" s="193" t="s">
        <v>249</v>
      </c>
      <c r="D136" s="190">
        <f>[1]재정총괄!D64</f>
        <v>1360000</v>
      </c>
      <c r="E136" s="190">
        <f>[1]재정총괄!E64</f>
        <v>627000</v>
      </c>
      <c r="F136" s="180"/>
      <c r="G136" s="180">
        <f t="shared" si="5"/>
        <v>733000</v>
      </c>
    </row>
    <row r="137" spans="1:7" ht="16.5" customHeight="1">
      <c r="A137" s="179" t="s">
        <v>250</v>
      </c>
      <c r="B137" s="179" t="s">
        <v>250</v>
      </c>
      <c r="C137" s="179" t="s">
        <v>251</v>
      </c>
      <c r="D137" s="190">
        <f>[1]기금총괄!D88+[1]재정총괄!D65+[1]자체총괄!D111</f>
        <v>7300000</v>
      </c>
      <c r="E137" s="190">
        <f>[1]기금총괄!E88+[1]재정총괄!E65+[1]자체총괄!E111</f>
        <v>6154122</v>
      </c>
      <c r="F137" s="180"/>
      <c r="G137" s="180">
        <f t="shared" si="5"/>
        <v>1145878</v>
      </c>
    </row>
    <row r="138" spans="1:7" ht="16.5" customHeight="1">
      <c r="A138" s="186" t="s">
        <v>252</v>
      </c>
      <c r="B138" s="186" t="s">
        <v>252</v>
      </c>
      <c r="C138" s="186" t="s">
        <v>253</v>
      </c>
      <c r="D138" s="196">
        <f>[1]기금총괄!D90+[1]자체총괄!D112+[1]재정총괄!D66</f>
        <v>1650000</v>
      </c>
      <c r="E138" s="196">
        <f>[1]기금총괄!E90+[1]자체총괄!E112+[1]재정총괄!E66</f>
        <v>731500</v>
      </c>
      <c r="F138" s="180"/>
      <c r="G138" s="180">
        <f t="shared" si="5"/>
        <v>918500</v>
      </c>
    </row>
    <row r="139" spans="1:7" ht="16.5" customHeight="1">
      <c r="A139" s="179" t="s">
        <v>254</v>
      </c>
      <c r="B139" s="179" t="s">
        <v>254</v>
      </c>
      <c r="C139" s="182" t="s">
        <v>255</v>
      </c>
      <c r="D139" s="196">
        <f>[1]기금총괄!D96+[1]재정총괄!D67+[1]자체총괄!D113</f>
        <v>2900000</v>
      </c>
      <c r="E139" s="196">
        <f>[1]기금총괄!E96+[1]재정총괄!E67+[1]자체총괄!E113</f>
        <v>1396894</v>
      </c>
      <c r="F139" s="180"/>
      <c r="G139" s="180">
        <f t="shared" si="5"/>
        <v>1503106</v>
      </c>
    </row>
    <row r="140" spans="1:7" ht="16.5" customHeight="1">
      <c r="A140" s="182" t="s">
        <v>256</v>
      </c>
      <c r="B140" s="182" t="s">
        <v>256</v>
      </c>
      <c r="C140" s="179" t="s">
        <v>257</v>
      </c>
      <c r="D140" s="196">
        <f>[1]자체총괄!D114</f>
        <v>3000000</v>
      </c>
      <c r="E140" s="196">
        <f>[1]자체총괄!E114</f>
        <v>1030100</v>
      </c>
      <c r="F140" s="180"/>
      <c r="G140" s="180">
        <f t="shared" si="5"/>
        <v>1969900</v>
      </c>
    </row>
    <row r="141" spans="1:7" ht="16.5" customHeight="1">
      <c r="A141" s="179" t="s">
        <v>258</v>
      </c>
      <c r="B141" s="179" t="s">
        <v>258</v>
      </c>
      <c r="C141" s="179" t="s">
        <v>259</v>
      </c>
      <c r="D141" s="196">
        <f>[1]자체총괄!D115</f>
        <v>14000000</v>
      </c>
      <c r="E141" s="196">
        <f>[1]자체총괄!E115</f>
        <v>9533220</v>
      </c>
      <c r="F141" s="180"/>
      <c r="G141" s="180">
        <f t="shared" si="5"/>
        <v>4466780</v>
      </c>
    </row>
    <row r="142" spans="1:7" ht="16.5" customHeight="1">
      <c r="A142" s="184" t="s">
        <v>260</v>
      </c>
      <c r="B142" s="184" t="s">
        <v>261</v>
      </c>
      <c r="C142" s="182" t="s">
        <v>261</v>
      </c>
      <c r="D142" s="196">
        <f>[1]자체총괄!D116</f>
        <v>8000000</v>
      </c>
      <c r="E142" s="196">
        <f>[1]자체총괄!E116</f>
        <v>6250000</v>
      </c>
      <c r="F142" s="180"/>
      <c r="G142" s="180">
        <f t="shared" si="5"/>
        <v>1750000</v>
      </c>
    </row>
    <row r="143" spans="1:7" ht="16.5" customHeight="1">
      <c r="A143" s="179" t="s">
        <v>262</v>
      </c>
      <c r="B143" s="179" t="s">
        <v>262</v>
      </c>
      <c r="C143" s="179" t="s">
        <v>263</v>
      </c>
      <c r="D143" s="196">
        <f>[1]자체총괄!D117</f>
        <v>16600000</v>
      </c>
      <c r="E143" s="196">
        <f>[1]자체총괄!E117</f>
        <v>15744000</v>
      </c>
      <c r="F143" s="180"/>
      <c r="G143" s="180">
        <f t="shared" si="5"/>
        <v>856000</v>
      </c>
    </row>
    <row r="144" spans="1:7" ht="16.5" customHeight="1">
      <c r="A144" s="184" t="s">
        <v>264</v>
      </c>
      <c r="B144" s="179" t="s">
        <v>264</v>
      </c>
      <c r="C144" s="179" t="s">
        <v>265</v>
      </c>
      <c r="D144" s="196">
        <f>[1]재정총괄!D72+[1]자체총괄!D118+[1]기금총괄!D101</f>
        <v>4302348</v>
      </c>
      <c r="E144" s="196">
        <f>[1]재정총괄!E72+[1]자체총괄!E118+[1]기금총괄!E101</f>
        <v>2211321</v>
      </c>
      <c r="F144" s="180"/>
      <c r="G144" s="180">
        <f t="shared" si="5"/>
        <v>2091027</v>
      </c>
    </row>
    <row r="145" spans="1:7" ht="16.5" customHeight="1">
      <c r="A145" s="179" t="s">
        <v>266</v>
      </c>
      <c r="B145" s="179" t="s">
        <v>266</v>
      </c>
      <c r="C145" s="179" t="s">
        <v>266</v>
      </c>
      <c r="D145" s="196">
        <f>[1]기금총괄!D103+[1]경기총괄!D88+[1]기타총괄!D63+[1]공익적립총괄!D61</f>
        <v>57000</v>
      </c>
      <c r="E145" s="196">
        <f>[1]기금총괄!E103+[1]경기총괄!E88+[1]기타총괄!E63+[1]공익적립총괄!E61</f>
        <v>64381</v>
      </c>
      <c r="F145" s="180">
        <f>E145-D145</f>
        <v>7381</v>
      </c>
      <c r="G145" s="180"/>
    </row>
    <row r="146" spans="1:7" ht="16.5" customHeight="1" thickBot="1">
      <c r="A146" s="186" t="s">
        <v>267</v>
      </c>
      <c r="B146" s="186" t="s">
        <v>267</v>
      </c>
      <c r="C146" s="182" t="s">
        <v>268</v>
      </c>
      <c r="D146" s="196">
        <f>[1]기금총괄!D105+[1]재정총괄!D74</f>
        <v>2500000</v>
      </c>
      <c r="E146" s="196">
        <f>[1]기금총괄!E105+[1]재정총괄!E74</f>
        <v>2090000</v>
      </c>
      <c r="F146" s="180"/>
      <c r="G146" s="180">
        <f>D146-E146</f>
        <v>410000</v>
      </c>
    </row>
    <row r="147" spans="1:7" ht="16.5" customHeight="1" thickTop="1">
      <c r="A147" s="197" t="s">
        <v>184</v>
      </c>
      <c r="B147" s="198"/>
      <c r="C147" s="199"/>
      <c r="D147" s="200">
        <f>D65+D87+D108+D109+D110+D113+D116+D125+D126+D129+D132+D135+D136+D137+D138+D139+D140+D141+D142+D143+D144+D146+D145</f>
        <v>1131253348</v>
      </c>
      <c r="E147" s="201">
        <f>E65+E87+E108+E109+E110+E113+E116+E125+E126+E129+E132+E135+E136+E137+E138+E139+E140+E141+E142+E143+E144+E146+E145</f>
        <v>1183124793</v>
      </c>
      <c r="F147" s="201">
        <f>E147-D147</f>
        <v>51871445</v>
      </c>
      <c r="G147" s="201"/>
    </row>
    <row r="148" spans="1:7" ht="16.5" customHeight="1">
      <c r="A148" s="191" t="s">
        <v>269</v>
      </c>
      <c r="B148" s="191"/>
      <c r="C148" s="202"/>
      <c r="D148" s="202"/>
      <c r="E148" s="190"/>
      <c r="F148" s="190"/>
      <c r="G148" s="202"/>
    </row>
    <row r="149" spans="1:7" ht="16.5" customHeight="1">
      <c r="A149" s="187" t="s">
        <v>270</v>
      </c>
      <c r="B149" s="187" t="s">
        <v>271</v>
      </c>
      <c r="C149" s="203" t="s">
        <v>271</v>
      </c>
      <c r="D149" s="204">
        <f>[1]자체총괄!D121</f>
        <v>5999652</v>
      </c>
      <c r="E149" s="204">
        <f>[1]자체총괄!E121</f>
        <v>12906370</v>
      </c>
      <c r="F149" s="190">
        <f>E149-D149</f>
        <v>6906718</v>
      </c>
      <c r="G149" s="202"/>
    </row>
    <row r="150" spans="1:7" ht="16.5" customHeight="1" thickBot="1">
      <c r="A150" s="205"/>
      <c r="B150" s="205"/>
      <c r="C150" s="206" t="s">
        <v>272</v>
      </c>
      <c r="D150" s="207">
        <f>[1]법인총괄!D71+[1]재정총괄!D77</f>
        <v>5260000</v>
      </c>
      <c r="E150" s="207">
        <f>[1]법인총괄!E71+[1]재정총괄!E77</f>
        <v>22993503</v>
      </c>
      <c r="F150" s="208">
        <f>E150-D150</f>
        <v>17733503</v>
      </c>
      <c r="G150" s="209"/>
    </row>
    <row r="151" spans="1:7" ht="16.5" customHeight="1" thickTop="1">
      <c r="A151" s="186" t="s">
        <v>190</v>
      </c>
      <c r="B151" s="186"/>
      <c r="C151" s="210"/>
      <c r="D151" s="211">
        <f>D147+D149+D150</f>
        <v>1142513000</v>
      </c>
      <c r="E151" s="211">
        <f>E147+E149+E150</f>
        <v>1219024666</v>
      </c>
      <c r="F151" s="211">
        <f>E151-D151</f>
        <v>76511666</v>
      </c>
      <c r="G151" s="211"/>
    </row>
  </sheetData>
  <mergeCells count="24">
    <mergeCell ref="A123:C123"/>
    <mergeCell ref="D123:D124"/>
    <mergeCell ref="E123:E124"/>
    <mergeCell ref="F123:G123"/>
    <mergeCell ref="A63:C63"/>
    <mergeCell ref="D63:D64"/>
    <mergeCell ref="E63:E64"/>
    <mergeCell ref="F63:G63"/>
    <mergeCell ref="A93:C93"/>
    <mergeCell ref="D93:D94"/>
    <mergeCell ref="E93:E94"/>
    <mergeCell ref="F93:G93"/>
    <mergeCell ref="A31:C31"/>
    <mergeCell ref="D31:D32"/>
    <mergeCell ref="E31:E32"/>
    <mergeCell ref="F31:G31"/>
    <mergeCell ref="A58:G58"/>
    <mergeCell ref="A62:G62"/>
    <mergeCell ref="A1:G1"/>
    <mergeCell ref="A2:G2"/>
    <mergeCell ref="A3:C3"/>
    <mergeCell ref="D3:D4"/>
    <mergeCell ref="E3:E4"/>
    <mergeCell ref="F3:G3"/>
  </mergeCells>
  <phoneticPr fontId="2" type="noConversion"/>
  <printOptions horizontalCentered="1" verticalCentered="1"/>
  <pageMargins left="0.47244094488188981" right="0.4724409448818898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예산서</vt:lpstr>
      <vt:lpstr>결산서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대한정구협회</dc:creator>
  <cp:lastModifiedBy>정구</cp:lastModifiedBy>
  <cp:lastPrinted>2015-03-31T09:03:03Z</cp:lastPrinted>
  <dcterms:created xsi:type="dcterms:W3CDTF">2006-12-24T21:22:45Z</dcterms:created>
  <dcterms:modified xsi:type="dcterms:W3CDTF">2015-03-31T09:07:14Z</dcterms:modified>
</cp:coreProperties>
</file>